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OCAS-博\孙老师\燕山期项目汇交\专题6文章\江小燕 2020 OGR\"/>
    </mc:Choice>
  </mc:AlternateContent>
  <xr:revisionPtr revIDLastSave="0" documentId="13_ncr:1_{4F658FF6-F193-41AC-BC70-9F54EF628682}" xr6:coauthVersionLast="46" xr6:coauthVersionMax="46" xr10:uidLastSave="{00000000-0000-0000-0000-000000000000}"/>
  <bookViews>
    <workbookView xWindow="-120" yWindow="33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AO4" i="1" l="1"/>
  <c r="AP4" i="1"/>
  <c r="AQ4" i="1"/>
  <c r="AO24" i="1" l="1"/>
  <c r="AP24" i="1"/>
  <c r="AQ24" i="1"/>
  <c r="AO25" i="1"/>
  <c r="AP25" i="1"/>
  <c r="AQ25" i="1"/>
  <c r="AO26" i="1"/>
  <c r="AP26" i="1"/>
  <c r="AQ26" i="1"/>
  <c r="AO27" i="1"/>
  <c r="AP27" i="1"/>
  <c r="AQ27" i="1"/>
  <c r="AO28" i="1"/>
  <c r="AP28" i="1"/>
  <c r="AQ28" i="1"/>
  <c r="AO29" i="1"/>
  <c r="AP29" i="1"/>
  <c r="AQ29" i="1"/>
  <c r="AO30" i="1"/>
  <c r="AP30" i="1"/>
  <c r="AQ30" i="1"/>
  <c r="AO31" i="1"/>
  <c r="AP31" i="1"/>
  <c r="AQ31" i="1"/>
  <c r="AO32" i="1"/>
  <c r="AP32" i="1"/>
  <c r="AQ32" i="1"/>
  <c r="AO33" i="1"/>
  <c r="AP33" i="1"/>
  <c r="AQ33" i="1"/>
  <c r="AO34" i="1"/>
  <c r="AP34" i="1"/>
  <c r="AQ34" i="1"/>
  <c r="AO35" i="1"/>
  <c r="AP35" i="1"/>
  <c r="AQ35" i="1"/>
  <c r="AO36" i="1"/>
  <c r="AP36" i="1"/>
  <c r="AQ36" i="1"/>
  <c r="AO37" i="1"/>
  <c r="AP37" i="1"/>
  <c r="AQ37" i="1"/>
  <c r="AO38" i="1"/>
  <c r="AP38" i="1"/>
  <c r="AQ38" i="1"/>
  <c r="AO39" i="1"/>
  <c r="AP39" i="1"/>
  <c r="AQ39" i="1"/>
  <c r="AQ23" i="1"/>
  <c r="AP23" i="1"/>
  <c r="AO23" i="1"/>
  <c r="AO5" i="1"/>
  <c r="AP5" i="1"/>
  <c r="AQ5" i="1"/>
  <c r="AO6" i="1"/>
  <c r="AP6" i="1"/>
  <c r="AQ6" i="1"/>
  <c r="AO7" i="1"/>
  <c r="AP7" i="1"/>
  <c r="AQ7" i="1"/>
  <c r="AO8" i="1"/>
  <c r="AP8" i="1"/>
  <c r="AQ8" i="1"/>
  <c r="AO9" i="1"/>
  <c r="AP9" i="1"/>
  <c r="AQ9" i="1"/>
  <c r="AO10" i="1"/>
  <c r="AP10" i="1"/>
  <c r="AQ10" i="1"/>
  <c r="AO11" i="1"/>
  <c r="AP11" i="1"/>
  <c r="AQ11" i="1"/>
  <c r="AO12" i="1"/>
  <c r="AP12" i="1"/>
  <c r="AQ12" i="1"/>
  <c r="AO13" i="1"/>
  <c r="AP13" i="1"/>
  <c r="AQ13" i="1"/>
  <c r="AO14" i="1"/>
  <c r="AP14" i="1"/>
  <c r="AQ14" i="1"/>
  <c r="AO15" i="1"/>
  <c r="AP15" i="1"/>
  <c r="AQ15" i="1"/>
  <c r="AO16" i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L21" i="1" l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L4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23" i="1"/>
  <c r="P21" i="1" l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24" i="1"/>
  <c r="Q24" i="1" s="1"/>
  <c r="P25" i="1"/>
  <c r="P26" i="1"/>
  <c r="P27" i="1"/>
  <c r="P28" i="1"/>
  <c r="Q28" i="1" s="1"/>
  <c r="P29" i="1"/>
  <c r="P30" i="1"/>
  <c r="P31" i="1"/>
  <c r="P32" i="1"/>
  <c r="P33" i="1"/>
  <c r="P34" i="1"/>
  <c r="P35" i="1"/>
  <c r="P36" i="1"/>
  <c r="Q36" i="1" s="1"/>
  <c r="P37" i="1"/>
  <c r="P38" i="1"/>
  <c r="P39" i="1"/>
  <c r="P23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4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23" i="1"/>
  <c r="Q9" i="1" l="1"/>
  <c r="Q17" i="1"/>
  <c r="Q13" i="1"/>
  <c r="Q5" i="1"/>
  <c r="Q6" i="1"/>
  <c r="Q10" i="1"/>
  <c r="Q14" i="1"/>
  <c r="Q18" i="1"/>
  <c r="Q32" i="1"/>
  <c r="Q33" i="1"/>
  <c r="Q29" i="1"/>
  <c r="Q7" i="1"/>
  <c r="Q37" i="1"/>
  <c r="Q25" i="1"/>
  <c r="Q19" i="1"/>
  <c r="Q15" i="1"/>
  <c r="Q11" i="1"/>
  <c r="Q21" i="1"/>
  <c r="Q4" i="1"/>
  <c r="Q20" i="1"/>
  <c r="Q16" i="1"/>
  <c r="Q12" i="1"/>
  <c r="Q8" i="1"/>
  <c r="Q39" i="1"/>
  <c r="Q35" i="1"/>
  <c r="Q27" i="1"/>
  <c r="Q38" i="1"/>
  <c r="Q34" i="1"/>
  <c r="Q30" i="1"/>
  <c r="Q26" i="1"/>
  <c r="Q31" i="1"/>
  <c r="Q23" i="1"/>
</calcChain>
</file>

<file path=xl/sharedStrings.xml><?xml version="1.0" encoding="utf-8"?>
<sst xmlns="http://schemas.openxmlformats.org/spreadsheetml/2006/main" count="113" uniqueCount="81">
  <si>
    <t>Sample No.</t>
    <phoneticPr fontId="1" type="noConversion"/>
  </si>
  <si>
    <t>FeO</t>
  </si>
  <si>
    <t>MnO</t>
  </si>
  <si>
    <t>MgO</t>
  </si>
  <si>
    <t>CaO</t>
  </si>
  <si>
    <t>BaO</t>
    <phoneticPr fontId="1" type="noConversion"/>
  </si>
  <si>
    <t>F</t>
  </si>
  <si>
    <t>Cl</t>
  </si>
  <si>
    <t>Sum</t>
    <phoneticPr fontId="1" type="noConversion"/>
  </si>
  <si>
    <t>F=O</t>
    <phoneticPr fontId="1" type="noConversion"/>
  </si>
  <si>
    <t>Cl=O</t>
    <phoneticPr fontId="1" type="noConversion"/>
  </si>
  <si>
    <t>Total</t>
  </si>
  <si>
    <t>MnO</t>
    <phoneticPr fontId="1" type="noConversion"/>
  </si>
  <si>
    <t>V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</si>
  <si>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</si>
  <si>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</si>
  <si>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</si>
  <si>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</si>
  <si>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</si>
  <si>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</si>
  <si>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</si>
  <si>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</si>
  <si>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</si>
  <si>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</si>
  <si>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</si>
  <si>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</si>
  <si>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</si>
  <si>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</si>
  <si>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</si>
  <si>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Sr</t>
  </si>
  <si>
    <t>wt%</t>
    <phoneticPr fontId="1" type="noConversion"/>
  </si>
  <si>
    <t>ppm</t>
    <phoneticPr fontId="1" type="noConversion"/>
  </si>
  <si>
    <t xml:space="preserve">TGS10-01 </t>
  </si>
  <si>
    <t xml:space="preserve">TGS10-02 </t>
  </si>
  <si>
    <t xml:space="preserve">TGS10-04 </t>
  </si>
  <si>
    <t xml:space="preserve">TGS10-05 </t>
  </si>
  <si>
    <t xml:space="preserve">TGS10-06 </t>
  </si>
  <si>
    <t xml:space="preserve">TGS10-07 </t>
  </si>
  <si>
    <t xml:space="preserve">TGS10-08 </t>
  </si>
  <si>
    <t xml:space="preserve">TGS10-09 </t>
  </si>
  <si>
    <t xml:space="preserve">TGS10-10 </t>
  </si>
  <si>
    <t xml:space="preserve">TGS10-11 </t>
  </si>
  <si>
    <t xml:space="preserve">TGS10-12 </t>
  </si>
  <si>
    <t xml:space="preserve">TGS10-13 </t>
  </si>
  <si>
    <t xml:space="preserve">TGS10-14 </t>
  </si>
  <si>
    <t xml:space="preserve">TGS10-15 </t>
  </si>
  <si>
    <t xml:space="preserve">TGS10-16 </t>
  </si>
  <si>
    <t xml:space="preserve">TGS10-17 </t>
  </si>
  <si>
    <t xml:space="preserve">TGS10-18 </t>
  </si>
  <si>
    <t xml:space="preserve">TGS01-01 </t>
  </si>
  <si>
    <t xml:space="preserve">TGS01-02 </t>
  </si>
  <si>
    <t xml:space="preserve">TGS01-03 </t>
  </si>
  <si>
    <t xml:space="preserve">TGS01-04 </t>
  </si>
  <si>
    <t xml:space="preserve">TGS01-05 </t>
  </si>
  <si>
    <t xml:space="preserve">TGS01-06 </t>
  </si>
  <si>
    <t xml:space="preserve">TGS01-07 </t>
  </si>
  <si>
    <t xml:space="preserve">TGS01-08 </t>
  </si>
  <si>
    <t xml:space="preserve">TGS01-09 </t>
  </si>
  <si>
    <t xml:space="preserve">TGS01-10 </t>
  </si>
  <si>
    <t xml:space="preserve">TGS01-11 </t>
  </si>
  <si>
    <t xml:space="preserve">TGS01-12 </t>
  </si>
  <si>
    <t xml:space="preserve">TGS01-13 </t>
  </si>
  <si>
    <t xml:space="preserve">TGS01-14 </t>
  </si>
  <si>
    <t xml:space="preserve">TGS01-15 </t>
  </si>
  <si>
    <t xml:space="preserve">TGS01-16 </t>
  </si>
  <si>
    <t xml:space="preserve">TGS01-17 </t>
  </si>
  <si>
    <t xml:space="preserve">TGS01-18 </t>
  </si>
  <si>
    <t>SD</t>
    <phoneticPr fontId="1" type="noConversion"/>
  </si>
  <si>
    <t>δEu</t>
    <phoneticPr fontId="1" type="noConversion"/>
  </si>
  <si>
    <t>δCe</t>
    <phoneticPr fontId="1" type="noConversion"/>
  </si>
  <si>
    <t>ΣLa-Nd</t>
    <phoneticPr fontId="1" type="noConversion"/>
  </si>
  <si>
    <t>ΣSm-Ho</t>
    <phoneticPr fontId="1" type="noConversion"/>
  </si>
  <si>
    <t>ΣEr-Lu</t>
    <phoneticPr fontId="1" type="noConversion"/>
  </si>
  <si>
    <t>Apatite major and trace element data of the Tongguanshan</t>
    <phoneticPr fontId="1" type="noConversion"/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</si>
  <si>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</si>
  <si>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r>
      <t>SiO</t>
    </r>
    <r>
      <rPr>
        <vertAlign val="subscript"/>
        <sz val="10"/>
        <rFont val="Arial"/>
        <family val="2"/>
      </rPr>
      <t>2</t>
    </r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</si>
  <si>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phoneticPr fontId="1" type="noConversion"/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</si>
  <si>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phoneticPr fontId="1" type="noConversion"/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</si>
  <si>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phoneticPr fontId="1" type="noConversion"/>
  </si>
  <si>
    <r>
      <t>log</t>
    </r>
    <r>
      <rPr>
        <i/>
        <sz val="10"/>
        <rFont val="Arial"/>
        <family val="2"/>
      </rPr>
      <t>fO</t>
    </r>
    <r>
      <rPr>
        <i/>
        <vertAlign val="subscript"/>
        <sz val="10"/>
        <rFont val="Arial"/>
        <family val="2"/>
      </rPr>
      <t>2</t>
    </r>
    <phoneticPr fontId="1" type="noConversion"/>
  </si>
  <si>
    <r>
      <t>(La/Yb)</t>
    </r>
    <r>
      <rPr>
        <vertAlign val="subscript"/>
        <sz val="10"/>
        <rFont val="Arial"/>
        <family val="2"/>
      </rPr>
      <t>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</si>
</sst>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);[Red]\(0.00\)"/>
    <numFmt numFmtId="177" formatCode="0.0_);[Red]\(0.0\)"/>
    <numFmt numFmtId="178" formatCode="0_);[Red]\(0\)"/>
    <numFmt numFmtId="179" formatCode="0.0_ "/>
    <numFmt numFmtId="180" formatCode="0.00_ "/>
    <numFmt numFmtId="181" formatCode="0.0"/>
    <numFmt numFmtId="182" formatCode="0_ "/>
  </numFmts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177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179" fontId="4" fillId="0" borderId="2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9" fontId="4" fillId="0" borderId="0" xfId="0" applyNumberFormat="1" applyFont="1">
      <alignment vertical="center"/>
    </xf>
    <xf numFmtId="180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82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1" fontId="4" fillId="0" borderId="0" xfId="0" applyNumberFormat="1" applyFont="1">
      <alignment vertical="center"/>
    </xf>
    <xf numFmtId="2" fontId="8" fillId="0" borderId="0" xfId="0" applyNumberFormat="1" applyFont="1">
      <alignment vertical="center"/>
    </xf>
    <xf numFmtId="181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179" fontId="4" fillId="0" borderId="0" xfId="0" applyNumberFormat="1" applyFont="1" applyBorder="1">
      <alignment vertical="center"/>
    </xf>
    <xf numFmtId="180" fontId="4" fillId="0" borderId="0" xfId="0" applyNumberFormat="1" applyFont="1" applyBorder="1">
      <alignment vertical="center"/>
    </xf>
    <xf numFmtId="178" fontId="4" fillId="0" borderId="0" xfId="0" applyNumberFormat="1" applyFont="1" applyBorder="1">
      <alignment vertical="center"/>
    </xf>
    <xf numFmtId="182" fontId="4" fillId="0" borderId="0" xfId="0" applyNumberFormat="1" applyFont="1" applyBorder="1">
      <alignment vertical="center"/>
    </xf>
    <xf numFmtId="2" fontId="4" fillId="0" borderId="0" xfId="0" applyNumberFormat="1" applyFont="1" applyBorder="1">
      <alignment vertical="center"/>
    </xf>
    <xf numFmtId="181" fontId="4" fillId="0" borderId="0" xfId="0" applyNumberFormat="1" applyFont="1" applyBorder="1">
      <alignment vertical="center"/>
    </xf>
    <xf numFmtId="0" fontId="9" fillId="0" borderId="0" xfId="0" applyFont="1">
      <alignment vertical="center"/>
    </xf>
    <xf numFmtId="0" fontId="4" fillId="0" borderId="2" xfId="0" applyFont="1" applyBorder="1">
      <alignment vertical="center"/>
    </xf>
    <xf numFmtId="179" fontId="4" fillId="0" borderId="2" xfId="0" applyNumberFormat="1" applyFont="1" applyBorder="1">
      <alignment vertical="center"/>
    </xf>
    <xf numFmtId="180" fontId="4" fillId="0" borderId="2" xfId="0" applyNumberFormat="1" applyFont="1" applyBorder="1">
      <alignment vertical="center"/>
    </xf>
    <xf numFmtId="178" fontId="4" fillId="0" borderId="2" xfId="0" applyNumberFormat="1" applyFont="1" applyBorder="1">
      <alignment vertical="center"/>
    </xf>
    <xf numFmtId="182" fontId="4" fillId="0" borderId="2" xfId="0" applyNumberFormat="1" applyFont="1" applyBorder="1">
      <alignment vertical="center"/>
    </xf>
    <xf numFmtId="2" fontId="4" fillId="0" borderId="2" xfId="0" applyNumberFormat="1" applyFont="1" applyBorder="1">
      <alignment vertical="center"/>
    </xf>
    <xf numFmtId="181" fontId="4" fillId="0" borderId="2" xfId="0" applyNumberFormat="1" applyFont="1" applyBorder="1">
      <alignment vertical="center"/>
    </xf>
    <xf numFmtId="2" fontId="8" fillId="0" borderId="2" xfId="0" applyNumberFormat="1" applyFont="1" applyBorder="1">
      <alignment vertical="center"/>
    </xf>
    <xf numFmtId="1" fontId="4" fillId="0" borderId="2" xfId="0" applyNumberFormat="1" applyFont="1" applyBorder="1">
      <alignment vertical="center"/>
    </xf>
    <xf numFmtId="0" fontId="2" fillId="0" borderId="0" xfId="0" applyFont="1">
      <alignment vertical="center"/>
    </xf>
    <xf numFmtId="179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82" fontId="2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176" fontId="10" fillId="0" borderId="0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1"/>
  <sheetViews>
    <sheetView tabSelected="1" workbookViewId="0">
      <selection activeCell="B10" sqref="B10"/>
    </sheetView>
  </sheetViews>
  <sheetFormatPr defaultColWidth="9" defaultRowHeight="14.25" x14ac:dyDescent="0.15"/>
  <cols>
    <col min="1" max="1" width="9" style="45" collapsed="1"/>
    <col min="2" max="19" width="5.25" style="45" customWidth="1" collapsed="1"/>
    <col min="20" max="31" width="5.25" style="48" customWidth="1" collapsed="1"/>
    <col min="32" max="35" width="5.25" style="45" customWidth="1" collapsed="1"/>
    <col min="36" max="36" width="5.25" style="46" customWidth="1" collapsed="1"/>
    <col min="37" max="43" width="5.25" style="45" customWidth="1" collapsed="1"/>
    <col min="44" max="16384" width="9" style="45" collapsed="1"/>
  </cols>
  <sheetData>
    <row r="1" spans="1:43" s="2" customFormat="1" ht="15.75" thickBot="1" x14ac:dyDescent="0.2">
      <c r="A1" s="51" t="s">
        <v>73</v>
      </c>
      <c r="B1" s="1"/>
      <c r="H1" s="1"/>
      <c r="N1" s="1"/>
      <c r="Q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G1" s="1"/>
      <c r="AJ1" s="5"/>
      <c r="AK1" s="1"/>
    </row>
    <row r="2" spans="1:43" s="12" customFormat="1" ht="15.75" x14ac:dyDescent="0.15">
      <c r="A2" s="6" t="s">
        <v>0</v>
      </c>
      <c r="B2" s="7" t="s">
        <v>74</v>
      </c>
      <c r="C2" s="8" t="s">
        <v>75</v>
      </c>
      <c r="D2" s="8" t="s">
        <v>76</v>
      </c>
      <c r="E2" s="8" t="s">
        <v>1</v>
      </c>
      <c r="F2" s="8" t="s">
        <v>2</v>
      </c>
      <c r="G2" s="8" t="s">
        <v>3</v>
      </c>
      <c r="H2" s="7" t="s">
        <v>4</v>
      </c>
      <c r="I2" s="8" t="s">
        <v>5</v>
      </c>
      <c r="J2" s="8" t="s">
        <v>77</v>
      </c>
      <c r="K2" s="8" t="s">
        <v>78</v>
      </c>
      <c r="L2" s="8" t="s">
        <v>6</v>
      </c>
      <c r="M2" s="8" t="s">
        <v>7</v>
      </c>
      <c r="N2" s="7" t="s">
        <v>8</v>
      </c>
      <c r="O2" s="8" t="s">
        <v>9</v>
      </c>
      <c r="P2" s="8" t="s">
        <v>10</v>
      </c>
      <c r="Q2" s="7" t="s">
        <v>11</v>
      </c>
      <c r="R2" s="8" t="s">
        <v>12</v>
      </c>
      <c r="S2" s="8" t="s">
        <v>13</v>
      </c>
      <c r="T2" s="9" t="s">
        <v>14</v>
      </c>
      <c r="U2" s="9" t="s">
        <v>15</v>
      </c>
      <c r="V2" s="9" t="s">
        <v>16</v>
      </c>
      <c r="W2" s="9" t="s">
        <v>17</v>
      </c>
      <c r="X2" s="9" t="s">
        <v>18</v>
      </c>
      <c r="Y2" s="9" t="s">
        <v>19</v>
      </c>
      <c r="Z2" s="9" t="s">
        <v>20</v>
      </c>
      <c r="AA2" s="9" t="s">
        <v>21</v>
      </c>
      <c r="AB2" s="9" t="s">
        <v>22</v>
      </c>
      <c r="AC2" s="9" t="s">
        <v>23</v>
      </c>
      <c r="AD2" s="9" t="s">
        <v>24</v>
      </c>
      <c r="AE2" s="9" t="s">
        <v>25</v>
      </c>
      <c r="AF2" s="8" t="s">
        <v>26</v>
      </c>
      <c r="AG2" s="7" t="s">
        <v>27</v>
      </c>
      <c r="AH2" s="8" t="s">
        <v>28</v>
      </c>
      <c r="AI2" s="8" t="s">
        <v>29</v>
      </c>
      <c r="AJ2" s="10" t="s">
        <v>79</v>
      </c>
      <c r="AK2" s="7" t="s">
        <v>67</v>
      </c>
      <c r="AL2" s="11" t="s">
        <v>80</v>
      </c>
      <c r="AM2" s="11" t="s">
        <v>68</v>
      </c>
      <c r="AN2" s="11" t="s">
        <v>69</v>
      </c>
      <c r="AO2" s="11" t="s">
        <v>70</v>
      </c>
      <c r="AP2" s="11" t="s">
        <v>71</v>
      </c>
      <c r="AQ2" s="11" t="s">
        <v>72</v>
      </c>
    </row>
    <row r="3" spans="1:43" s="12" customFormat="1" ht="13.5" thickBot="1" x14ac:dyDescent="0.2">
      <c r="A3" s="13"/>
      <c r="B3" s="14" t="s">
        <v>30</v>
      </c>
      <c r="C3" s="15" t="s">
        <v>30</v>
      </c>
      <c r="D3" s="15" t="s">
        <v>30</v>
      </c>
      <c r="E3" s="15" t="s">
        <v>30</v>
      </c>
      <c r="F3" s="15" t="s">
        <v>30</v>
      </c>
      <c r="G3" s="15" t="s">
        <v>30</v>
      </c>
      <c r="H3" s="14" t="s">
        <v>30</v>
      </c>
      <c r="I3" s="15" t="s">
        <v>30</v>
      </c>
      <c r="J3" s="15" t="s">
        <v>30</v>
      </c>
      <c r="K3" s="15" t="s">
        <v>30</v>
      </c>
      <c r="L3" s="15" t="s">
        <v>30</v>
      </c>
      <c r="M3" s="15" t="s">
        <v>30</v>
      </c>
      <c r="N3" s="14" t="s">
        <v>30</v>
      </c>
      <c r="O3" s="15" t="s">
        <v>30</v>
      </c>
      <c r="P3" s="15" t="s">
        <v>30</v>
      </c>
      <c r="Q3" s="14" t="s">
        <v>30</v>
      </c>
      <c r="R3" s="15" t="s">
        <v>30</v>
      </c>
      <c r="S3" s="15" t="s">
        <v>31</v>
      </c>
      <c r="T3" s="16" t="s">
        <v>31</v>
      </c>
      <c r="U3" s="16" t="s">
        <v>31</v>
      </c>
      <c r="V3" s="16" t="s">
        <v>31</v>
      </c>
      <c r="W3" s="16" t="s">
        <v>31</v>
      </c>
      <c r="X3" s="16" t="s">
        <v>31</v>
      </c>
      <c r="Y3" s="16" t="s">
        <v>31</v>
      </c>
      <c r="Z3" s="16" t="s">
        <v>31</v>
      </c>
      <c r="AA3" s="16" t="s">
        <v>31</v>
      </c>
      <c r="AB3" s="16" t="s">
        <v>31</v>
      </c>
      <c r="AC3" s="16" t="s">
        <v>31</v>
      </c>
      <c r="AD3" s="16" t="s">
        <v>31</v>
      </c>
      <c r="AE3" s="16" t="s">
        <v>31</v>
      </c>
      <c r="AF3" s="15" t="s">
        <v>31</v>
      </c>
      <c r="AG3" s="14" t="s">
        <v>31</v>
      </c>
      <c r="AH3" s="15" t="s">
        <v>31</v>
      </c>
      <c r="AI3" s="15" t="s">
        <v>31</v>
      </c>
      <c r="AJ3" s="17"/>
      <c r="AK3" s="14"/>
      <c r="AL3" s="14"/>
      <c r="AM3" s="14"/>
      <c r="AN3" s="14"/>
      <c r="AO3" s="14"/>
      <c r="AP3" s="14"/>
      <c r="AQ3" s="14"/>
    </row>
    <row r="4" spans="1:43" s="18" customFormat="1" ht="12.75" x14ac:dyDescent="0.15">
      <c r="A4" s="18" t="s">
        <v>49</v>
      </c>
      <c r="B4" s="19">
        <v>42.805999999999997</v>
      </c>
      <c r="C4" s="20">
        <v>0.157</v>
      </c>
      <c r="D4" s="20">
        <v>5.0000000000000001E-3</v>
      </c>
      <c r="E4" s="20">
        <v>0</v>
      </c>
      <c r="F4" s="20">
        <v>0.186</v>
      </c>
      <c r="G4" s="20">
        <v>1.4999999999999999E-2</v>
      </c>
      <c r="H4" s="19">
        <v>56.201000000000001</v>
      </c>
      <c r="I4" s="20">
        <v>0</v>
      </c>
      <c r="J4" s="20">
        <v>4.9000000000000002E-2</v>
      </c>
      <c r="K4" s="20">
        <v>0</v>
      </c>
      <c r="L4" s="20">
        <v>2.669</v>
      </c>
      <c r="M4" s="20">
        <v>0.23400000000000001</v>
      </c>
      <c r="N4" s="19">
        <v>101.247</v>
      </c>
      <c r="O4" s="20">
        <f t="shared" ref="O4:O21" si="0">L4*0.42</f>
        <v>1.1209799999999999</v>
      </c>
      <c r="P4" s="20">
        <f t="shared" ref="P4:P21" si="1">M4*0.23</f>
        <v>5.3820000000000007E-2</v>
      </c>
      <c r="Q4" s="19">
        <f t="shared" ref="Q4:Q21" si="2">N4-O4-P4</f>
        <v>100.0722</v>
      </c>
      <c r="R4" s="20">
        <v>0.15229510955127734</v>
      </c>
      <c r="S4" s="20">
        <v>8.1163276622735019</v>
      </c>
      <c r="T4" s="21">
        <v>94.592439571521268</v>
      </c>
      <c r="U4" s="21">
        <v>5202.9250661936339</v>
      </c>
      <c r="V4" s="21">
        <v>2220.0214350759225</v>
      </c>
      <c r="W4" s="21">
        <v>1104.8832108711417</v>
      </c>
      <c r="X4" s="21">
        <v>779.47226400542536</v>
      </c>
      <c r="Y4" s="21">
        <v>286.39687285162773</v>
      </c>
      <c r="Z4" s="21">
        <v>186.67609000256178</v>
      </c>
      <c r="AA4" s="21">
        <v>169.00148339420466</v>
      </c>
      <c r="AB4" s="22">
        <v>90.144307576960287</v>
      </c>
      <c r="AC4" s="22">
        <v>65.314437625518551</v>
      </c>
      <c r="AD4" s="22">
        <v>55.204388544538233</v>
      </c>
      <c r="AE4" s="22">
        <v>45.740785817648067</v>
      </c>
      <c r="AF4" s="19">
        <v>39.39063572473124</v>
      </c>
      <c r="AG4" s="19">
        <v>37.085703773215549</v>
      </c>
      <c r="AH4" s="19">
        <v>43.269055030587459</v>
      </c>
      <c r="AI4" s="23">
        <v>665.08313910550044</v>
      </c>
      <c r="AJ4" s="19">
        <v>-11.257684363215477</v>
      </c>
      <c r="AK4" s="24">
        <v>0.50385376266981396</v>
      </c>
      <c r="AL4" s="25">
        <f t="shared" ref="AL4:AL21" si="3">(U4/0.237)/(AG4/0.17)</f>
        <v>100.63327845888337</v>
      </c>
      <c r="AM4" s="24">
        <v>0.84851456544415282</v>
      </c>
      <c r="AN4" s="26">
        <v>0.92592368833419625</v>
      </c>
      <c r="AO4" s="25">
        <f>U4+V4+W4+X4</f>
        <v>9307.3019761461237</v>
      </c>
      <c r="AP4" s="25">
        <f>Y4+Z4+AA4+AB4+AC4+AD4</f>
        <v>852.73757999541124</v>
      </c>
      <c r="AQ4" s="25">
        <f>AE4+AF4+AG4+AH4</f>
        <v>165.48618034618232</v>
      </c>
    </row>
    <row r="5" spans="1:43" s="18" customFormat="1" ht="12.75" x14ac:dyDescent="0.15">
      <c r="A5" s="18" t="s">
        <v>50</v>
      </c>
      <c r="B5" s="19">
        <v>42.963999999999999</v>
      </c>
      <c r="C5" s="20">
        <v>0.16700000000000001</v>
      </c>
      <c r="D5" s="20">
        <v>2E-3</v>
      </c>
      <c r="E5" s="20">
        <v>9.4E-2</v>
      </c>
      <c r="F5" s="20">
        <v>8.4000000000000005E-2</v>
      </c>
      <c r="G5" s="20">
        <v>1.2E-2</v>
      </c>
      <c r="H5" s="19">
        <v>56.478999999999999</v>
      </c>
      <c r="I5" s="20">
        <v>0</v>
      </c>
      <c r="J5" s="20">
        <v>4.3999999999999997E-2</v>
      </c>
      <c r="K5" s="20">
        <v>0</v>
      </c>
      <c r="L5" s="20">
        <v>2.31</v>
      </c>
      <c r="M5" s="20">
        <v>0.247</v>
      </c>
      <c r="N5" s="19">
        <v>101.46299999999999</v>
      </c>
      <c r="O5" s="20">
        <f t="shared" si="0"/>
        <v>0.97019999999999995</v>
      </c>
      <c r="P5" s="20">
        <f t="shared" si="1"/>
        <v>5.6809999999999999E-2</v>
      </c>
      <c r="Q5" s="19">
        <f t="shared" si="2"/>
        <v>100.43598999999999</v>
      </c>
      <c r="R5" s="20">
        <v>0.16002376484667793</v>
      </c>
      <c r="S5" s="20">
        <v>8.4516819285952405</v>
      </c>
      <c r="T5" s="21">
        <v>190.11787614435741</v>
      </c>
      <c r="U5" s="21">
        <v>7160.9331972064165</v>
      </c>
      <c r="V5" s="21">
        <v>3517.6033457356466</v>
      </c>
      <c r="W5" s="21">
        <v>1923.1569291480239</v>
      </c>
      <c r="X5" s="21">
        <v>1467.2961833581949</v>
      </c>
      <c r="Y5" s="21">
        <v>622.91822481188092</v>
      </c>
      <c r="Z5" s="21">
        <v>249.27937793599565</v>
      </c>
      <c r="AA5" s="21">
        <v>372.39818782285414</v>
      </c>
      <c r="AB5" s="21">
        <v>202.70209591230997</v>
      </c>
      <c r="AC5" s="21">
        <v>142.93927066369051</v>
      </c>
      <c r="AD5" s="21">
        <v>118.7733555403522</v>
      </c>
      <c r="AE5" s="22">
        <v>96.639415178604821</v>
      </c>
      <c r="AF5" s="19">
        <v>76.902833899546934</v>
      </c>
      <c r="AG5" s="19">
        <v>74.295006672618314</v>
      </c>
      <c r="AH5" s="19">
        <v>81.512913556151005</v>
      </c>
      <c r="AI5" s="23">
        <v>652.93729358456676</v>
      </c>
      <c r="AJ5" s="19">
        <v>-9.75</v>
      </c>
      <c r="AK5" s="24">
        <v>0.46</v>
      </c>
      <c r="AL5" s="27">
        <f t="shared" si="3"/>
        <v>69.137006521845436</v>
      </c>
      <c r="AM5" s="24">
        <v>0.51756756743565868</v>
      </c>
      <c r="AN5" s="26">
        <v>0.94788290862328983</v>
      </c>
      <c r="AO5" s="25">
        <f t="shared" ref="AO5:AO21" si="4">U5+V5+W5+X5</f>
        <v>14068.989655448284</v>
      </c>
      <c r="AP5" s="25">
        <f t="shared" ref="AP5:AP21" si="5">Y5+Z5+AA5+AB5+AC5+AD5</f>
        <v>1709.0105126870833</v>
      </c>
      <c r="AQ5" s="25">
        <f t="shared" ref="AQ5:AQ21" si="6">AE5+AF5+AG5+AH5</f>
        <v>329.35016930692109</v>
      </c>
    </row>
    <row r="6" spans="1:43" s="18" customFormat="1" ht="12.75" x14ac:dyDescent="0.15">
      <c r="A6" s="18" t="s">
        <v>51</v>
      </c>
      <c r="B6" s="19">
        <v>42.518000000000001</v>
      </c>
      <c r="C6" s="20">
        <v>0.21099999999999999</v>
      </c>
      <c r="D6" s="20">
        <v>0</v>
      </c>
      <c r="E6" s="20">
        <v>2.7E-2</v>
      </c>
      <c r="F6" s="20">
        <v>0.157</v>
      </c>
      <c r="G6" s="20">
        <v>0</v>
      </c>
      <c r="H6" s="19">
        <v>55.787999999999997</v>
      </c>
      <c r="I6" s="20">
        <v>0</v>
      </c>
      <c r="J6" s="20">
        <v>5.8999999999999997E-2</v>
      </c>
      <c r="K6" s="20">
        <v>2E-3</v>
      </c>
      <c r="L6" s="20">
        <v>2.2509999999999999</v>
      </c>
      <c r="M6" s="20">
        <v>0.36199999999999999</v>
      </c>
      <c r="N6" s="19">
        <v>100.536</v>
      </c>
      <c r="O6" s="20">
        <f t="shared" si="0"/>
        <v>0.94541999999999993</v>
      </c>
      <c r="P6" s="20">
        <f t="shared" si="1"/>
        <v>8.3260000000000001E-2</v>
      </c>
      <c r="Q6" s="19">
        <f t="shared" si="2"/>
        <v>99.507320000000007</v>
      </c>
      <c r="R6" s="20">
        <v>0.11646295107523388</v>
      </c>
      <c r="S6" s="20">
        <v>7.7146078584216573</v>
      </c>
      <c r="T6" s="21">
        <v>242.91995977112867</v>
      </c>
      <c r="U6" s="21">
        <v>7649.1839752783571</v>
      </c>
      <c r="V6" s="21">
        <v>4141.6248463273096</v>
      </c>
      <c r="W6" s="21">
        <v>2360.2068482944164</v>
      </c>
      <c r="X6" s="21">
        <v>1818.8398195431489</v>
      </c>
      <c r="Y6" s="21">
        <v>820.43414245428198</v>
      </c>
      <c r="Z6" s="21">
        <v>258.82072147258475</v>
      </c>
      <c r="AA6" s="21">
        <v>462.48152520748221</v>
      </c>
      <c r="AB6" s="21">
        <v>262.5734451150895</v>
      </c>
      <c r="AC6" s="21">
        <v>186.94176567876113</v>
      </c>
      <c r="AD6" s="21">
        <v>150.09826017893431</v>
      </c>
      <c r="AE6" s="21">
        <v>122.75465860656172</v>
      </c>
      <c r="AF6" s="23">
        <v>102.05941959955588</v>
      </c>
      <c r="AG6" s="19">
        <v>92.751283175356193</v>
      </c>
      <c r="AH6" s="19">
        <v>100.18190968329544</v>
      </c>
      <c r="AI6" s="23">
        <v>598.48916113676546</v>
      </c>
      <c r="AJ6" s="19">
        <v>-12.344813264906088</v>
      </c>
      <c r="AK6" s="24">
        <v>0.58034597638742802</v>
      </c>
      <c r="AL6" s="27">
        <f t="shared" si="3"/>
        <v>59.155585239614211</v>
      </c>
      <c r="AM6" s="24">
        <v>0.42017478501367189</v>
      </c>
      <c r="AN6" s="26">
        <v>0.97473861440357268</v>
      </c>
      <c r="AO6" s="25">
        <f t="shared" si="4"/>
        <v>15969.855489443233</v>
      </c>
      <c r="AP6" s="25">
        <f t="shared" si="5"/>
        <v>2141.3498601071337</v>
      </c>
      <c r="AQ6" s="25">
        <f t="shared" si="6"/>
        <v>417.74727106476922</v>
      </c>
    </row>
    <row r="7" spans="1:43" s="18" customFormat="1" ht="12.75" x14ac:dyDescent="0.15">
      <c r="A7" s="18" t="s">
        <v>52</v>
      </c>
      <c r="B7" s="19">
        <v>42.85</v>
      </c>
      <c r="C7" s="20">
        <v>0.191</v>
      </c>
      <c r="D7" s="20">
        <v>0</v>
      </c>
      <c r="E7" s="20">
        <v>0.02</v>
      </c>
      <c r="F7" s="20">
        <v>0.16</v>
      </c>
      <c r="G7" s="20">
        <v>0</v>
      </c>
      <c r="H7" s="19">
        <v>56.048999999999999</v>
      </c>
      <c r="I7" s="20">
        <v>2.7E-2</v>
      </c>
      <c r="J7" s="20">
        <v>5.3999999999999999E-2</v>
      </c>
      <c r="K7" s="20">
        <v>2E-3</v>
      </c>
      <c r="L7" s="20">
        <v>2.4369999999999998</v>
      </c>
      <c r="M7" s="20">
        <v>0.35799999999999998</v>
      </c>
      <c r="N7" s="19">
        <v>101.16</v>
      </c>
      <c r="O7" s="20">
        <f t="shared" si="0"/>
        <v>1.0235399999999999</v>
      </c>
      <c r="P7" s="20">
        <f t="shared" si="1"/>
        <v>8.2339999999999997E-2</v>
      </c>
      <c r="Q7" s="19">
        <f t="shared" si="2"/>
        <v>100.05412</v>
      </c>
      <c r="R7" s="20">
        <v>0.11966813827330088</v>
      </c>
      <c r="S7" s="19">
        <v>10.483856236881579</v>
      </c>
      <c r="T7" s="21">
        <v>199.65023481633966</v>
      </c>
      <c r="U7" s="21">
        <v>6872.8009641069411</v>
      </c>
      <c r="V7" s="21">
        <v>3417.2737927919825</v>
      </c>
      <c r="W7" s="21">
        <v>1891.2668015476556</v>
      </c>
      <c r="X7" s="21">
        <v>1438.4677122687888</v>
      </c>
      <c r="Y7" s="21">
        <v>636.70064014537854</v>
      </c>
      <c r="Z7" s="21">
        <v>250.80559815446577</v>
      </c>
      <c r="AA7" s="21">
        <v>372.22019320646933</v>
      </c>
      <c r="AB7" s="21">
        <v>212.08639333022984</v>
      </c>
      <c r="AC7" s="21">
        <v>148.23631161695747</v>
      </c>
      <c r="AD7" s="21">
        <v>125.42609715250755</v>
      </c>
      <c r="AE7" s="21">
        <v>101.64949799422476</v>
      </c>
      <c r="AF7" s="19">
        <v>78.461201640133851</v>
      </c>
      <c r="AG7" s="19">
        <v>74.656123953079941</v>
      </c>
      <c r="AH7" s="19">
        <v>82.61190259280626</v>
      </c>
      <c r="AI7" s="23">
        <v>600.34429592184654</v>
      </c>
      <c r="AJ7" s="19">
        <v>-12.476494560119576</v>
      </c>
      <c r="AK7" s="24">
        <v>0.5914653907238191</v>
      </c>
      <c r="AL7" s="27">
        <f t="shared" si="3"/>
        <v>66.034197472349618</v>
      </c>
      <c r="AM7" s="24">
        <v>0.51519260151545543</v>
      </c>
      <c r="AN7" s="26">
        <v>0.94784318726679706</v>
      </c>
      <c r="AO7" s="25">
        <f t="shared" si="4"/>
        <v>13619.809270715368</v>
      </c>
      <c r="AP7" s="25">
        <f t="shared" si="5"/>
        <v>1745.4752336060085</v>
      </c>
      <c r="AQ7" s="25">
        <f t="shared" si="6"/>
        <v>337.37872618024483</v>
      </c>
    </row>
    <row r="8" spans="1:43" s="18" customFormat="1" ht="12.75" x14ac:dyDescent="0.15">
      <c r="A8" s="18" t="s">
        <v>53</v>
      </c>
      <c r="B8" s="19">
        <v>42.872999999999998</v>
      </c>
      <c r="C8" s="20">
        <v>0.20200000000000001</v>
      </c>
      <c r="D8" s="20">
        <v>0</v>
      </c>
      <c r="E8" s="20">
        <v>6.2E-2</v>
      </c>
      <c r="F8" s="20">
        <v>0.11600000000000001</v>
      </c>
      <c r="G8" s="20">
        <v>4.0000000000000001E-3</v>
      </c>
      <c r="H8" s="19">
        <v>55.79</v>
      </c>
      <c r="I8" s="20">
        <v>0</v>
      </c>
      <c r="J8" s="20">
        <v>5.5E-2</v>
      </c>
      <c r="K8" s="20">
        <v>0</v>
      </c>
      <c r="L8" s="20">
        <v>2.5790000000000002</v>
      </c>
      <c r="M8" s="20">
        <v>0.39</v>
      </c>
      <c r="N8" s="19">
        <v>101.07599999999999</v>
      </c>
      <c r="O8" s="20">
        <f t="shared" si="0"/>
        <v>1.08318</v>
      </c>
      <c r="P8" s="20">
        <f t="shared" si="1"/>
        <v>8.9700000000000002E-2</v>
      </c>
      <c r="Q8" s="19">
        <f t="shared" si="2"/>
        <v>99.903120000000001</v>
      </c>
      <c r="R8" s="20">
        <v>0.1612087607123083</v>
      </c>
      <c r="S8" s="19">
        <v>10.737450169583996</v>
      </c>
      <c r="T8" s="21">
        <v>151.94800359319447</v>
      </c>
      <c r="U8" s="21">
        <v>6144.9599952545623</v>
      </c>
      <c r="V8" s="21">
        <v>2981.5501702063284</v>
      </c>
      <c r="W8" s="21">
        <v>1598.7193003924251</v>
      </c>
      <c r="X8" s="21">
        <v>1177.7555785409131</v>
      </c>
      <c r="Y8" s="21">
        <v>483.45365439788793</v>
      </c>
      <c r="Z8" s="21">
        <v>175.54944956859762</v>
      </c>
      <c r="AA8" s="21">
        <v>279.24892030908126</v>
      </c>
      <c r="AB8" s="21">
        <v>151.91133281965423</v>
      </c>
      <c r="AC8" s="21">
        <v>109.07669157221773</v>
      </c>
      <c r="AD8" s="22">
        <v>89.948946367585194</v>
      </c>
      <c r="AE8" s="22">
        <v>75.424738400906961</v>
      </c>
      <c r="AF8" s="19">
        <v>62.089508937360279</v>
      </c>
      <c r="AG8" s="19">
        <v>58.670275068005935</v>
      </c>
      <c r="AH8" s="19">
        <v>66.730360874244866</v>
      </c>
      <c r="AI8" s="23">
        <v>617.80897833615722</v>
      </c>
      <c r="AJ8" s="19">
        <v>-11.734302786941271</v>
      </c>
      <c r="AK8" s="24">
        <v>0.53368266399799413</v>
      </c>
      <c r="AL8" s="27">
        <f t="shared" si="3"/>
        <v>75.127945227405647</v>
      </c>
      <c r="AM8" s="24">
        <v>0.47777816384876876</v>
      </c>
      <c r="AN8" s="26">
        <v>0.95125397076040186</v>
      </c>
      <c r="AO8" s="25">
        <f t="shared" si="4"/>
        <v>11902.98504439423</v>
      </c>
      <c r="AP8" s="25">
        <f t="shared" si="5"/>
        <v>1289.1889950350239</v>
      </c>
      <c r="AQ8" s="25">
        <f t="shared" si="6"/>
        <v>262.91488328051804</v>
      </c>
    </row>
    <row r="9" spans="1:43" s="18" customFormat="1" ht="12.75" x14ac:dyDescent="0.15">
      <c r="A9" s="18" t="s">
        <v>54</v>
      </c>
      <c r="B9" s="19">
        <v>42.780999999999999</v>
      </c>
      <c r="C9" s="20">
        <v>0.188</v>
      </c>
      <c r="D9" s="20">
        <v>0</v>
      </c>
      <c r="E9" s="20">
        <v>3.0000000000000001E-3</v>
      </c>
      <c r="F9" s="20">
        <v>0.11</v>
      </c>
      <c r="G9" s="20">
        <v>0</v>
      </c>
      <c r="H9" s="19">
        <v>55.984999999999999</v>
      </c>
      <c r="I9" s="20">
        <v>6.0000000000000001E-3</v>
      </c>
      <c r="J9" s="20">
        <v>5.8000000000000003E-2</v>
      </c>
      <c r="K9" s="20">
        <v>0</v>
      </c>
      <c r="L9" s="20">
        <v>2.137</v>
      </c>
      <c r="M9" s="20">
        <v>0.27400000000000002</v>
      </c>
      <c r="N9" s="19">
        <v>100.761</v>
      </c>
      <c r="O9" s="20">
        <f t="shared" si="0"/>
        <v>0.89754</v>
      </c>
      <c r="P9" s="20">
        <f t="shared" si="1"/>
        <v>6.3020000000000007E-2</v>
      </c>
      <c r="Q9" s="19">
        <f t="shared" si="2"/>
        <v>99.800439999999995</v>
      </c>
      <c r="R9" s="20">
        <v>0.17499190788300709</v>
      </c>
      <c r="S9" s="20">
        <v>8.2484160832580589</v>
      </c>
      <c r="T9" s="21">
        <v>232.07789434318096</v>
      </c>
      <c r="U9" s="21">
        <v>8244.8210143084016</v>
      </c>
      <c r="V9" s="21">
        <v>4282.7106479837794</v>
      </c>
      <c r="W9" s="21">
        <v>2447.5136681786685</v>
      </c>
      <c r="X9" s="21">
        <v>1888.9885022838596</v>
      </c>
      <c r="Y9" s="21">
        <v>832.38360145811214</v>
      </c>
      <c r="Z9" s="21">
        <v>324.75583281287567</v>
      </c>
      <c r="AA9" s="21">
        <v>489.23671565388526</v>
      </c>
      <c r="AB9" s="21">
        <v>272.1371593990624</v>
      </c>
      <c r="AC9" s="21">
        <v>189.14123311717432</v>
      </c>
      <c r="AD9" s="21">
        <v>155.04145856291666</v>
      </c>
      <c r="AE9" s="21">
        <v>124.11671927276544</v>
      </c>
      <c r="AF9" s="19">
        <v>98.669539273162215</v>
      </c>
      <c r="AG9" s="19">
        <v>88.969728158615183</v>
      </c>
      <c r="AH9" s="19">
        <v>89.736213524229825</v>
      </c>
      <c r="AI9" s="23">
        <v>609.01775448748822</v>
      </c>
      <c r="AJ9" s="19">
        <v>-11.788912959799454</v>
      </c>
      <c r="AK9" s="24">
        <v>0.53749667405994539</v>
      </c>
      <c r="AL9" s="27">
        <f t="shared" si="3"/>
        <v>66.472122115428931</v>
      </c>
      <c r="AM9" s="24">
        <v>0.50890378520484603</v>
      </c>
      <c r="AN9" s="26">
        <v>0.95337894023315173</v>
      </c>
      <c r="AO9" s="25">
        <f t="shared" si="4"/>
        <v>16864.033832754711</v>
      </c>
      <c r="AP9" s="25">
        <f t="shared" si="5"/>
        <v>2262.6960010040266</v>
      </c>
      <c r="AQ9" s="25">
        <f t="shared" si="6"/>
        <v>401.49220022877262</v>
      </c>
    </row>
    <row r="10" spans="1:43" s="18" customFormat="1" ht="12.75" x14ac:dyDescent="0.15">
      <c r="A10" s="18" t="s">
        <v>55</v>
      </c>
      <c r="B10" s="19">
        <v>42.648000000000003</v>
      </c>
      <c r="C10" s="20">
        <v>0.24099999999999999</v>
      </c>
      <c r="D10" s="20">
        <v>0</v>
      </c>
      <c r="E10" s="20">
        <v>3.7999999999999999E-2</v>
      </c>
      <c r="F10" s="20">
        <v>0.154</v>
      </c>
      <c r="G10" s="20">
        <v>1.7000000000000001E-2</v>
      </c>
      <c r="H10" s="19">
        <v>55.637</v>
      </c>
      <c r="I10" s="20">
        <v>0</v>
      </c>
      <c r="J10" s="20">
        <v>6.9000000000000006E-2</v>
      </c>
      <c r="K10" s="20">
        <v>0</v>
      </c>
      <c r="L10" s="20">
        <v>2.1440000000000001</v>
      </c>
      <c r="M10" s="20">
        <v>0.45400000000000001</v>
      </c>
      <c r="N10" s="19">
        <v>100.782</v>
      </c>
      <c r="O10" s="20">
        <f t="shared" si="0"/>
        <v>0.90048000000000006</v>
      </c>
      <c r="P10" s="20">
        <f t="shared" si="1"/>
        <v>0.10442000000000001</v>
      </c>
      <c r="Q10" s="19">
        <f t="shared" si="2"/>
        <v>99.77709999999999</v>
      </c>
      <c r="R10" s="20">
        <v>0.15246555274372472</v>
      </c>
      <c r="S10" s="19">
        <v>13.159720593134939</v>
      </c>
      <c r="T10" s="21">
        <v>154.15130768245072</v>
      </c>
      <c r="U10" s="21">
        <v>7297.4732059951757</v>
      </c>
      <c r="V10" s="21">
        <v>3493.8031696341986</v>
      </c>
      <c r="W10" s="21">
        <v>1835.4755726683152</v>
      </c>
      <c r="X10" s="21">
        <v>1303.4440600217356</v>
      </c>
      <c r="Y10" s="21">
        <v>509.17211784643831</v>
      </c>
      <c r="Z10" s="21">
        <v>244.2006793414516</v>
      </c>
      <c r="AA10" s="21">
        <v>278.95460339124281</v>
      </c>
      <c r="AB10" s="21">
        <v>155.52026736563516</v>
      </c>
      <c r="AC10" s="21">
        <v>110.65171632068282</v>
      </c>
      <c r="AD10" s="22">
        <v>92.960129167437088</v>
      </c>
      <c r="AE10" s="22">
        <v>76.262312836663412</v>
      </c>
      <c r="AF10" s="19">
        <v>63.982710736893097</v>
      </c>
      <c r="AG10" s="19">
        <v>62.68835855347524</v>
      </c>
      <c r="AH10" s="19">
        <v>70.540041980625872</v>
      </c>
      <c r="AI10" s="23">
        <v>628.40352963421583</v>
      </c>
      <c r="AJ10" s="19">
        <v>-12.496684591172157</v>
      </c>
      <c r="AK10" s="24">
        <v>0.59319990601200445</v>
      </c>
      <c r="AL10" s="27">
        <f t="shared" si="3"/>
        <v>83.499944365149432</v>
      </c>
      <c r="AM10" s="24">
        <v>0.64795939995471541</v>
      </c>
      <c r="AN10" s="26">
        <v>0.95463614841097921</v>
      </c>
      <c r="AO10" s="25">
        <f t="shared" si="4"/>
        <v>13930.196008319424</v>
      </c>
      <c r="AP10" s="25">
        <f t="shared" si="5"/>
        <v>1391.4595134328879</v>
      </c>
      <c r="AQ10" s="25">
        <f t="shared" si="6"/>
        <v>273.47342410765765</v>
      </c>
    </row>
    <row r="11" spans="1:43" s="18" customFormat="1" ht="12.75" x14ac:dyDescent="0.15">
      <c r="A11" s="18" t="s">
        <v>56</v>
      </c>
      <c r="B11" s="19">
        <v>42.348999999999997</v>
      </c>
      <c r="C11" s="20">
        <v>0.2</v>
      </c>
      <c r="D11" s="20">
        <v>0</v>
      </c>
      <c r="E11" s="20">
        <v>6.7000000000000004E-2</v>
      </c>
      <c r="F11" s="20">
        <v>0.125</v>
      </c>
      <c r="G11" s="20">
        <v>4.0000000000000001E-3</v>
      </c>
      <c r="H11" s="19">
        <v>55.546999999999997</v>
      </c>
      <c r="I11" s="20">
        <v>0</v>
      </c>
      <c r="J11" s="20">
        <v>4.3999999999999997E-2</v>
      </c>
      <c r="K11" s="20">
        <v>5.0000000000000001E-3</v>
      </c>
      <c r="L11" s="20">
        <v>2.56</v>
      </c>
      <c r="M11" s="20">
        <v>0.53600000000000003</v>
      </c>
      <c r="N11" s="19">
        <v>100.45099999999999</v>
      </c>
      <c r="O11" s="20">
        <f t="shared" si="0"/>
        <v>1.0751999999999999</v>
      </c>
      <c r="P11" s="20">
        <f t="shared" si="1"/>
        <v>0.12328000000000001</v>
      </c>
      <c r="Q11" s="19">
        <f t="shared" si="2"/>
        <v>99.252520000000004</v>
      </c>
      <c r="R11" s="20">
        <v>0.17853855106038857</v>
      </c>
      <c r="S11" s="19">
        <v>10.351687235739405</v>
      </c>
      <c r="T11" s="21">
        <v>258.92810422249124</v>
      </c>
      <c r="U11" s="21">
        <v>8204.3494938842468</v>
      </c>
      <c r="V11" s="21">
        <v>4319.2993985142748</v>
      </c>
      <c r="W11" s="21">
        <v>2520.0632708713033</v>
      </c>
      <c r="X11" s="21">
        <v>2028.3245527746533</v>
      </c>
      <c r="Y11" s="21">
        <v>921.41331827574925</v>
      </c>
      <c r="Z11" s="21">
        <v>294.31273914533745</v>
      </c>
      <c r="AA11" s="21">
        <v>537.12128622514069</v>
      </c>
      <c r="AB11" s="21">
        <v>306.37198399916991</v>
      </c>
      <c r="AC11" s="21">
        <v>210.60440980643483</v>
      </c>
      <c r="AD11" s="21">
        <v>172.54126298228422</v>
      </c>
      <c r="AE11" s="21">
        <v>134.28501688725035</v>
      </c>
      <c r="AF11" s="23">
        <v>104.00620357071909</v>
      </c>
      <c r="AG11" s="19">
        <v>95.040995186579408</v>
      </c>
      <c r="AH11" s="19">
        <v>95.941561137240598</v>
      </c>
      <c r="AI11" s="23">
        <v>625.94770200243386</v>
      </c>
      <c r="AJ11" s="19">
        <v>-12.731522684240669</v>
      </c>
      <c r="AK11" s="24">
        <v>0.61392198344393378</v>
      </c>
      <c r="AL11" s="27">
        <f t="shared" si="3"/>
        <v>61.920399914365994</v>
      </c>
      <c r="AM11" s="24">
        <v>0.41835564753564963</v>
      </c>
      <c r="AN11" s="26">
        <v>0.94991667251381329</v>
      </c>
      <c r="AO11" s="25">
        <f t="shared" si="4"/>
        <v>17072.03671604448</v>
      </c>
      <c r="AP11" s="25">
        <f t="shared" si="5"/>
        <v>2442.3650004341162</v>
      </c>
      <c r="AQ11" s="25">
        <f t="shared" si="6"/>
        <v>429.27377678178948</v>
      </c>
    </row>
    <row r="12" spans="1:43" s="18" customFormat="1" ht="12.75" x14ac:dyDescent="0.15">
      <c r="A12" s="18" t="s">
        <v>57</v>
      </c>
      <c r="B12" s="19">
        <v>42.682000000000002</v>
      </c>
      <c r="C12" s="20">
        <v>0.224</v>
      </c>
      <c r="D12" s="20">
        <v>0</v>
      </c>
      <c r="E12" s="20">
        <v>0.03</v>
      </c>
      <c r="F12" s="20">
        <v>0.104</v>
      </c>
      <c r="G12" s="20">
        <v>0</v>
      </c>
      <c r="H12" s="19">
        <v>55.365000000000002</v>
      </c>
      <c r="I12" s="20">
        <v>1.9E-2</v>
      </c>
      <c r="J12" s="20">
        <v>7.0999999999999994E-2</v>
      </c>
      <c r="K12" s="20">
        <v>4.0000000000000001E-3</v>
      </c>
      <c r="L12" s="20">
        <v>2.7610000000000001</v>
      </c>
      <c r="M12" s="20">
        <v>0.46400000000000002</v>
      </c>
      <c r="N12" s="19">
        <v>100.598</v>
      </c>
      <c r="O12" s="20">
        <f t="shared" si="0"/>
        <v>1.1596200000000001</v>
      </c>
      <c r="P12" s="20">
        <f t="shared" si="1"/>
        <v>0.10672000000000001</v>
      </c>
      <c r="Q12" s="19">
        <f t="shared" si="2"/>
        <v>99.331659999999999</v>
      </c>
      <c r="R12" s="20">
        <v>0.1647034541693356</v>
      </c>
      <c r="S12" s="19">
        <v>10.198651181050359</v>
      </c>
      <c r="T12" s="21">
        <v>195.92557122679389</v>
      </c>
      <c r="U12" s="21">
        <v>7028.03298936807</v>
      </c>
      <c r="V12" s="21">
        <v>3653.4728525892415</v>
      </c>
      <c r="W12" s="21">
        <v>2053.5165220608515</v>
      </c>
      <c r="X12" s="21">
        <v>1579.8703598991506</v>
      </c>
      <c r="Y12" s="21">
        <v>672.36436762990775</v>
      </c>
      <c r="Z12" s="21">
        <v>220.74113492611832</v>
      </c>
      <c r="AA12" s="21">
        <v>390.73622852396954</v>
      </c>
      <c r="AB12" s="21">
        <v>220.67933291431314</v>
      </c>
      <c r="AC12" s="21">
        <v>149.64965542504967</v>
      </c>
      <c r="AD12" s="21">
        <v>121.37383248736575</v>
      </c>
      <c r="AE12" s="22">
        <v>95.268694026873703</v>
      </c>
      <c r="AF12" s="19">
        <v>74.085218237211834</v>
      </c>
      <c r="AG12" s="19">
        <v>67.60138183649174</v>
      </c>
      <c r="AH12" s="19">
        <v>70.266263115062557</v>
      </c>
      <c r="AI12" s="23">
        <v>620.93623951514007</v>
      </c>
      <c r="AJ12" s="19">
        <v>-12.3477172863023</v>
      </c>
      <c r="AK12" s="24">
        <v>0.58058750505394152</v>
      </c>
      <c r="AL12" s="27">
        <f t="shared" si="3"/>
        <v>74.572515544906707</v>
      </c>
      <c r="AM12" s="24">
        <v>0.43066451202677458</v>
      </c>
      <c r="AN12" s="26">
        <v>0.96170060271451652</v>
      </c>
      <c r="AO12" s="25">
        <f t="shared" si="4"/>
        <v>14314.892723917312</v>
      </c>
      <c r="AP12" s="25">
        <f t="shared" si="5"/>
        <v>1775.5445519067239</v>
      </c>
      <c r="AQ12" s="25">
        <f t="shared" si="6"/>
        <v>307.22155721563979</v>
      </c>
    </row>
    <row r="13" spans="1:43" s="18" customFormat="1" ht="12.75" x14ac:dyDescent="0.15">
      <c r="A13" s="18" t="s">
        <v>58</v>
      </c>
      <c r="B13" s="19">
        <v>42.765999999999998</v>
      </c>
      <c r="C13" s="20">
        <v>0.28499999999999998</v>
      </c>
      <c r="D13" s="20">
        <v>0</v>
      </c>
      <c r="E13" s="20">
        <v>5.7000000000000002E-2</v>
      </c>
      <c r="F13" s="20">
        <v>0.191</v>
      </c>
      <c r="G13" s="20">
        <v>2.5999999999999999E-2</v>
      </c>
      <c r="H13" s="19">
        <v>55.453000000000003</v>
      </c>
      <c r="I13" s="20">
        <v>0</v>
      </c>
      <c r="J13" s="20">
        <v>7.9000000000000001E-2</v>
      </c>
      <c r="K13" s="20">
        <v>0</v>
      </c>
      <c r="L13" s="20">
        <v>2.2290000000000001</v>
      </c>
      <c r="M13" s="20">
        <v>0.59699999999999998</v>
      </c>
      <c r="N13" s="19">
        <v>100.735</v>
      </c>
      <c r="O13" s="20">
        <f t="shared" si="0"/>
        <v>0.93618000000000001</v>
      </c>
      <c r="P13" s="20">
        <f t="shared" si="1"/>
        <v>0.13730999999999999</v>
      </c>
      <c r="Q13" s="19">
        <f t="shared" si="2"/>
        <v>99.661510000000007</v>
      </c>
      <c r="R13" s="20">
        <v>0.15606614816000347</v>
      </c>
      <c r="S13" s="20">
        <v>8.1491341638942458</v>
      </c>
      <c r="T13" s="21">
        <v>132.56461783651457</v>
      </c>
      <c r="U13" s="21">
        <v>5936.7775749739685</v>
      </c>
      <c r="V13" s="21">
        <v>2806.1149692745012</v>
      </c>
      <c r="W13" s="21">
        <v>1474.8642976496021</v>
      </c>
      <c r="X13" s="21">
        <v>1043.6350448286778</v>
      </c>
      <c r="Y13" s="21">
        <v>406.0153408156196</v>
      </c>
      <c r="Z13" s="21">
        <v>191.4209650689541</v>
      </c>
      <c r="AA13" s="21">
        <v>233.59617128319718</v>
      </c>
      <c r="AB13" s="21">
        <v>127.3834616368022</v>
      </c>
      <c r="AC13" s="21">
        <v>95.679991708493574</v>
      </c>
      <c r="AD13" s="22">
        <v>78.248272559943416</v>
      </c>
      <c r="AE13" s="22">
        <v>65.112935207737721</v>
      </c>
      <c r="AF13" s="19">
        <v>54.332490523732268</v>
      </c>
      <c r="AG13" s="19">
        <v>54.677088035299413</v>
      </c>
      <c r="AH13" s="19">
        <v>58.280820208675422</v>
      </c>
      <c r="AI13" s="23">
        <v>600.05710968638789</v>
      </c>
      <c r="AJ13" s="19">
        <v>-12.791950604675366</v>
      </c>
      <c r="AK13" s="24">
        <v>0.61940982863449567</v>
      </c>
      <c r="AL13" s="27">
        <f t="shared" si="3"/>
        <v>77.883592608482402</v>
      </c>
      <c r="AM13" s="24">
        <v>0.621563380048053</v>
      </c>
      <c r="AN13" s="26">
        <v>0.94831810077278655</v>
      </c>
      <c r="AO13" s="25">
        <f t="shared" si="4"/>
        <v>11261.391886726748</v>
      </c>
      <c r="AP13" s="25">
        <f t="shared" si="5"/>
        <v>1132.34420307301</v>
      </c>
      <c r="AQ13" s="25">
        <f t="shared" si="6"/>
        <v>232.40333397544481</v>
      </c>
    </row>
    <row r="14" spans="1:43" s="18" customFormat="1" ht="12.75" x14ac:dyDescent="0.15">
      <c r="A14" s="18" t="s">
        <v>59</v>
      </c>
      <c r="B14" s="19">
        <v>42.332000000000001</v>
      </c>
      <c r="C14" s="20">
        <v>0.20799999999999999</v>
      </c>
      <c r="D14" s="20">
        <v>0</v>
      </c>
      <c r="E14" s="20">
        <v>4.8000000000000001E-2</v>
      </c>
      <c r="F14" s="20">
        <v>0.153</v>
      </c>
      <c r="G14" s="20">
        <v>5.0000000000000001E-3</v>
      </c>
      <c r="H14" s="19">
        <v>55.51</v>
      </c>
      <c r="I14" s="20">
        <v>5.7000000000000002E-2</v>
      </c>
      <c r="J14" s="20">
        <v>4.2000000000000003E-2</v>
      </c>
      <c r="K14" s="20">
        <v>0</v>
      </c>
      <c r="L14" s="20">
        <v>2.8919999999999999</v>
      </c>
      <c r="M14" s="20">
        <v>0.48299999999999998</v>
      </c>
      <c r="N14" s="19">
        <v>100.554</v>
      </c>
      <c r="O14" s="20">
        <f t="shared" si="0"/>
        <v>1.2146399999999999</v>
      </c>
      <c r="P14" s="20">
        <f t="shared" si="1"/>
        <v>0.11109000000000001</v>
      </c>
      <c r="Q14" s="19">
        <f t="shared" si="2"/>
        <v>99.228269999999995</v>
      </c>
      <c r="R14" s="20">
        <v>0.18356593201179258</v>
      </c>
      <c r="S14" s="20">
        <v>9.0910054740801005</v>
      </c>
      <c r="T14" s="21">
        <v>206.9117624073713</v>
      </c>
      <c r="U14" s="21">
        <v>8284.396817385732</v>
      </c>
      <c r="V14" s="21">
        <v>4033.1048404412063</v>
      </c>
      <c r="W14" s="21">
        <v>2139.5181071524685</v>
      </c>
      <c r="X14" s="21">
        <v>1572.1985600726191</v>
      </c>
      <c r="Y14" s="21">
        <v>651.68730577109682</v>
      </c>
      <c r="Z14" s="21">
        <v>274.94747161814655</v>
      </c>
      <c r="AA14" s="21">
        <v>378.96480246790179</v>
      </c>
      <c r="AB14" s="21">
        <v>213.7824654672734</v>
      </c>
      <c r="AC14" s="21">
        <v>152.36569484508541</v>
      </c>
      <c r="AD14" s="21">
        <v>120.39921682095839</v>
      </c>
      <c r="AE14" s="21">
        <v>106.21652075204187</v>
      </c>
      <c r="AF14" s="19">
        <v>83.583460731487122</v>
      </c>
      <c r="AG14" s="19">
        <v>79.758168012871266</v>
      </c>
      <c r="AH14" s="19">
        <v>87.055225504554556</v>
      </c>
      <c r="AI14" s="23">
        <v>593.49425926535116</v>
      </c>
      <c r="AJ14" s="19">
        <v>-12.556227389137195</v>
      </c>
      <c r="AK14" s="24">
        <v>0.59835968866252132</v>
      </c>
      <c r="AL14" s="27">
        <f t="shared" si="3"/>
        <v>74.505150878411939</v>
      </c>
      <c r="AM14" s="24">
        <v>0.55326177011719924</v>
      </c>
      <c r="AN14" s="26">
        <v>0.95796817589742378</v>
      </c>
      <c r="AO14" s="25">
        <f t="shared" si="4"/>
        <v>16029.218325052025</v>
      </c>
      <c r="AP14" s="25">
        <f t="shared" si="5"/>
        <v>1792.1469569904625</v>
      </c>
      <c r="AQ14" s="25">
        <f t="shared" si="6"/>
        <v>356.61337500095476</v>
      </c>
    </row>
    <row r="15" spans="1:43" s="18" customFormat="1" ht="12.75" x14ac:dyDescent="0.15">
      <c r="A15" s="18" t="s">
        <v>60</v>
      </c>
      <c r="B15" s="19">
        <v>42.079000000000001</v>
      </c>
      <c r="C15" s="20">
        <v>0.127</v>
      </c>
      <c r="D15" s="20">
        <v>0</v>
      </c>
      <c r="E15" s="20">
        <v>4.0000000000000001E-3</v>
      </c>
      <c r="F15" s="20">
        <v>0.113</v>
      </c>
      <c r="G15" s="20">
        <v>0</v>
      </c>
      <c r="H15" s="19">
        <v>55.85</v>
      </c>
      <c r="I15" s="20">
        <v>0.05</v>
      </c>
      <c r="J15" s="20">
        <v>3.2000000000000001E-2</v>
      </c>
      <c r="K15" s="20">
        <v>0</v>
      </c>
      <c r="L15" s="20">
        <v>2.2210000000000001</v>
      </c>
      <c r="M15" s="20">
        <v>0.32</v>
      </c>
      <c r="N15" s="19">
        <v>99.951999999999998</v>
      </c>
      <c r="O15" s="20">
        <f t="shared" si="0"/>
        <v>0.93281999999999998</v>
      </c>
      <c r="P15" s="20">
        <f t="shared" si="1"/>
        <v>7.3599999999999999E-2</v>
      </c>
      <c r="Q15" s="19">
        <f t="shared" si="2"/>
        <v>98.945579999999993</v>
      </c>
      <c r="R15" s="20">
        <v>0.15890984232312197</v>
      </c>
      <c r="S15" s="19">
        <v>10.4250356090681</v>
      </c>
      <c r="T15" s="21">
        <v>228.54208751321508</v>
      </c>
      <c r="U15" s="21">
        <v>7978.8413017493631</v>
      </c>
      <c r="V15" s="21">
        <v>4213.0771168666997</v>
      </c>
      <c r="W15" s="21">
        <v>2392.3960971179749</v>
      </c>
      <c r="X15" s="21">
        <v>1828.9125079522096</v>
      </c>
      <c r="Y15" s="21">
        <v>779.2285370763849</v>
      </c>
      <c r="Z15" s="21">
        <v>269.45513607174667</v>
      </c>
      <c r="AA15" s="21">
        <v>451.15069661687517</v>
      </c>
      <c r="AB15" s="21">
        <v>248.42286814985772</v>
      </c>
      <c r="AC15" s="21">
        <v>176.66139093567676</v>
      </c>
      <c r="AD15" s="21">
        <v>142.59972739701888</v>
      </c>
      <c r="AE15" s="21">
        <v>115.98110975659307</v>
      </c>
      <c r="AF15" s="19">
        <v>93.023420500632213</v>
      </c>
      <c r="AG15" s="19">
        <v>83.375642804319583</v>
      </c>
      <c r="AH15" s="19">
        <v>88.385355127401539</v>
      </c>
      <c r="AI15" s="23">
        <v>596.45287866343722</v>
      </c>
      <c r="AJ15" s="19">
        <v>-12.409064448238412</v>
      </c>
      <c r="AK15" s="24">
        <v>0.58572906758816801</v>
      </c>
      <c r="AL15" s="27">
        <f t="shared" si="3"/>
        <v>68.643782604199615</v>
      </c>
      <c r="AM15" s="24">
        <v>0.45445744806867316</v>
      </c>
      <c r="AN15" s="26">
        <v>0.96430174448633299</v>
      </c>
      <c r="AO15" s="25">
        <f t="shared" si="4"/>
        <v>16413.22702368625</v>
      </c>
      <c r="AP15" s="25">
        <f t="shared" si="5"/>
        <v>2067.5183562475604</v>
      </c>
      <c r="AQ15" s="25">
        <f t="shared" si="6"/>
        <v>380.7655281889464</v>
      </c>
    </row>
    <row r="16" spans="1:43" s="18" customFormat="1" ht="12.75" x14ac:dyDescent="0.15">
      <c r="A16" s="18" t="s">
        <v>61</v>
      </c>
      <c r="B16" s="19">
        <v>42.494</v>
      </c>
      <c r="C16" s="20">
        <v>0.191</v>
      </c>
      <c r="D16" s="20">
        <v>0</v>
      </c>
      <c r="E16" s="20">
        <v>5.1999999999999998E-2</v>
      </c>
      <c r="F16" s="20">
        <v>0.121</v>
      </c>
      <c r="G16" s="20">
        <v>1.0999999999999999E-2</v>
      </c>
      <c r="H16" s="19">
        <v>55.259</v>
      </c>
      <c r="I16" s="20">
        <v>5.7000000000000002E-2</v>
      </c>
      <c r="J16" s="20">
        <v>7.2999999999999995E-2</v>
      </c>
      <c r="K16" s="20">
        <v>0</v>
      </c>
      <c r="L16" s="20">
        <v>2.27</v>
      </c>
      <c r="M16" s="20">
        <v>0.59899999999999998</v>
      </c>
      <c r="N16" s="19">
        <v>100.157</v>
      </c>
      <c r="O16" s="20">
        <f t="shared" si="0"/>
        <v>0.95340000000000003</v>
      </c>
      <c r="P16" s="20">
        <f t="shared" si="1"/>
        <v>0.13777</v>
      </c>
      <c r="Q16" s="19">
        <f t="shared" si="2"/>
        <v>99.065829999999991</v>
      </c>
      <c r="R16" s="20">
        <v>9.6703127229038344E-2</v>
      </c>
      <c r="S16" s="20">
        <v>8.7557197540337786</v>
      </c>
      <c r="T16" s="21">
        <v>257.78522712363855</v>
      </c>
      <c r="U16" s="21">
        <v>7434.035627379576</v>
      </c>
      <c r="V16" s="21">
        <v>4225.9757292838967</v>
      </c>
      <c r="W16" s="21">
        <v>2475.7622077372312</v>
      </c>
      <c r="X16" s="21">
        <v>1912.9082478439884</v>
      </c>
      <c r="Y16" s="21">
        <v>840.19068945738047</v>
      </c>
      <c r="Z16" s="21">
        <v>246.14973952835447</v>
      </c>
      <c r="AA16" s="21">
        <v>484.46878181566541</v>
      </c>
      <c r="AB16" s="21">
        <v>274.49672636902034</v>
      </c>
      <c r="AC16" s="21">
        <v>199.90941975618793</v>
      </c>
      <c r="AD16" s="21">
        <v>161.49375978842946</v>
      </c>
      <c r="AE16" s="21">
        <v>129.58411141215061</v>
      </c>
      <c r="AF16" s="23">
        <v>105.13977004622467</v>
      </c>
      <c r="AG16" s="19">
        <v>99.600962805018625</v>
      </c>
      <c r="AH16" s="23">
        <v>100.88687890061732</v>
      </c>
      <c r="AI16" s="23">
        <v>497.05925036128275</v>
      </c>
      <c r="AJ16" s="19">
        <v>-12.556227389137195</v>
      </c>
      <c r="AK16" s="24">
        <v>0.59835968866252132</v>
      </c>
      <c r="AL16" s="27">
        <f t="shared" si="3"/>
        <v>53.537942491925293</v>
      </c>
      <c r="AM16" s="24">
        <v>0.38581361517861679</v>
      </c>
      <c r="AN16" s="26">
        <v>0.98505439906796533</v>
      </c>
      <c r="AO16" s="25">
        <f t="shared" si="4"/>
        <v>16048.681812244691</v>
      </c>
      <c r="AP16" s="25">
        <f t="shared" si="5"/>
        <v>2206.7091167150379</v>
      </c>
      <c r="AQ16" s="25">
        <f t="shared" si="6"/>
        <v>435.21172316401123</v>
      </c>
    </row>
    <row r="17" spans="1:43" s="18" customFormat="1" ht="12.75" x14ac:dyDescent="0.15">
      <c r="A17" s="18" t="s">
        <v>62</v>
      </c>
      <c r="B17" s="19">
        <v>41.872999999999998</v>
      </c>
      <c r="C17" s="20">
        <v>0.38</v>
      </c>
      <c r="D17" s="20">
        <v>0</v>
      </c>
      <c r="E17" s="20">
        <v>0.104</v>
      </c>
      <c r="F17" s="20">
        <v>0.193</v>
      </c>
      <c r="G17" s="20">
        <v>4.0000000000000001E-3</v>
      </c>
      <c r="H17" s="19">
        <v>54.688000000000002</v>
      </c>
      <c r="I17" s="20">
        <v>0</v>
      </c>
      <c r="J17" s="20">
        <v>3.2000000000000001E-2</v>
      </c>
      <c r="K17" s="20">
        <v>0</v>
      </c>
      <c r="L17" s="20">
        <v>2.2469999999999999</v>
      </c>
      <c r="M17" s="20">
        <v>0.79100000000000004</v>
      </c>
      <c r="N17" s="19">
        <v>99.412999999999997</v>
      </c>
      <c r="O17" s="20">
        <f t="shared" si="0"/>
        <v>0.94373999999999991</v>
      </c>
      <c r="P17" s="20">
        <f t="shared" si="1"/>
        <v>0.18193000000000001</v>
      </c>
      <c r="Q17" s="19">
        <f t="shared" si="2"/>
        <v>98.287329999999997</v>
      </c>
      <c r="R17" s="20">
        <v>0.13990415068607231</v>
      </c>
      <c r="S17" s="20">
        <v>7.5042127218986625</v>
      </c>
      <c r="T17" s="21">
        <v>125.3677411324165</v>
      </c>
      <c r="U17" s="21">
        <v>5573.6507929202435</v>
      </c>
      <c r="V17" s="21">
        <v>2519.2723085495268</v>
      </c>
      <c r="W17" s="21">
        <v>1316.8199940197189</v>
      </c>
      <c r="X17" s="21">
        <v>979.25294931717383</v>
      </c>
      <c r="Y17" s="21">
        <v>406.86546458614231</v>
      </c>
      <c r="Z17" s="21">
        <v>194.85660246999913</v>
      </c>
      <c r="AA17" s="21">
        <v>242.34271724428308</v>
      </c>
      <c r="AB17" s="21">
        <v>135.09456092306732</v>
      </c>
      <c r="AC17" s="21">
        <v>91.986836583500249</v>
      </c>
      <c r="AD17" s="22">
        <v>77.65547074049438</v>
      </c>
      <c r="AE17" s="22">
        <v>64.250229403309604</v>
      </c>
      <c r="AF17" s="19">
        <v>49.85077972471862</v>
      </c>
      <c r="AG17" s="19">
        <v>42.428981333859596</v>
      </c>
      <c r="AH17" s="19">
        <v>52.273564755122784</v>
      </c>
      <c r="AI17" s="23">
        <v>634.89379763373449</v>
      </c>
      <c r="AJ17" s="19">
        <v>-12.409064448238412</v>
      </c>
      <c r="AK17" s="24">
        <v>0.58572906758816801</v>
      </c>
      <c r="AL17" s="27">
        <f t="shared" si="3"/>
        <v>94.227512335296055</v>
      </c>
      <c r="AM17" s="24">
        <v>0.62054706442732188</v>
      </c>
      <c r="AN17" s="26">
        <v>0.92991237951825445</v>
      </c>
      <c r="AO17" s="25">
        <f t="shared" si="4"/>
        <v>10388.996044806663</v>
      </c>
      <c r="AP17" s="25">
        <f t="shared" si="5"/>
        <v>1148.8016525474866</v>
      </c>
      <c r="AQ17" s="25">
        <f t="shared" si="6"/>
        <v>208.8035552170106</v>
      </c>
    </row>
    <row r="18" spans="1:43" s="18" customFormat="1" ht="12.75" x14ac:dyDescent="0.15">
      <c r="A18" s="18" t="s">
        <v>63</v>
      </c>
      <c r="B18" s="19">
        <v>43.238</v>
      </c>
      <c r="C18" s="20">
        <v>0.14099999999999999</v>
      </c>
      <c r="D18" s="20">
        <v>2E-3</v>
      </c>
      <c r="E18" s="20">
        <v>0.05</v>
      </c>
      <c r="F18" s="20">
        <v>0.112</v>
      </c>
      <c r="G18" s="20">
        <v>3.1E-2</v>
      </c>
      <c r="H18" s="19">
        <v>55.11</v>
      </c>
      <c r="I18" s="20">
        <v>0</v>
      </c>
      <c r="J18" s="20">
        <v>5.7000000000000002E-2</v>
      </c>
      <c r="K18" s="20">
        <v>0</v>
      </c>
      <c r="L18" s="20">
        <v>2.0990000000000002</v>
      </c>
      <c r="M18" s="20">
        <v>0.56499999999999995</v>
      </c>
      <c r="N18" s="19">
        <v>100.477</v>
      </c>
      <c r="O18" s="20">
        <f t="shared" si="0"/>
        <v>0.88158000000000003</v>
      </c>
      <c r="P18" s="20">
        <f t="shared" si="1"/>
        <v>0.12994999999999998</v>
      </c>
      <c r="Q18" s="19">
        <f t="shared" si="2"/>
        <v>99.46547000000001</v>
      </c>
      <c r="R18" s="20">
        <v>0.15281569077865861</v>
      </c>
      <c r="S18" s="20">
        <v>9.2310730942689165</v>
      </c>
      <c r="T18" s="21">
        <v>190.29512596815442</v>
      </c>
      <c r="U18" s="21">
        <v>7530.5663103961606</v>
      </c>
      <c r="V18" s="21">
        <v>3668.7521743553284</v>
      </c>
      <c r="W18" s="21">
        <v>1926.8701033320858</v>
      </c>
      <c r="X18" s="21">
        <v>1378.004483061324</v>
      </c>
      <c r="Y18" s="21">
        <v>550.50861271827387</v>
      </c>
      <c r="Z18" s="21">
        <v>266.30072908530593</v>
      </c>
      <c r="AA18" s="21">
        <v>319.99682929170712</v>
      </c>
      <c r="AB18" s="21">
        <v>182.88799931607284</v>
      </c>
      <c r="AC18" s="21">
        <v>131.16900245169677</v>
      </c>
      <c r="AD18" s="21">
        <v>114.18634803925883</v>
      </c>
      <c r="AE18" s="22">
        <v>95.293484636982512</v>
      </c>
      <c r="AF18" s="19">
        <v>80.542807610565347</v>
      </c>
      <c r="AG18" s="19">
        <v>83.105248962915894</v>
      </c>
      <c r="AH18" s="19">
        <v>90.26128231182696</v>
      </c>
      <c r="AI18" s="23">
        <v>634.12416316570295</v>
      </c>
      <c r="AJ18" s="19">
        <v>-12.877607424640731</v>
      </c>
      <c r="AK18" s="24">
        <v>0.6272920843917269</v>
      </c>
      <c r="AL18" s="27">
        <f t="shared" si="3"/>
        <v>64.997964682151647</v>
      </c>
      <c r="AM18" s="24">
        <v>0.63447930179601841</v>
      </c>
      <c r="AN18" s="26">
        <v>0.96311542452772358</v>
      </c>
      <c r="AO18" s="25">
        <f t="shared" si="4"/>
        <v>14504.1930711449</v>
      </c>
      <c r="AP18" s="25">
        <f t="shared" si="5"/>
        <v>1565.0495209023154</v>
      </c>
      <c r="AQ18" s="25">
        <f t="shared" si="6"/>
        <v>349.20282352229071</v>
      </c>
    </row>
    <row r="19" spans="1:43" s="18" customFormat="1" ht="12.75" x14ac:dyDescent="0.15">
      <c r="A19" s="18" t="s">
        <v>64</v>
      </c>
      <c r="B19" s="19">
        <v>42.524999999999999</v>
      </c>
      <c r="C19" s="20">
        <v>0.22700000000000001</v>
      </c>
      <c r="D19" s="20">
        <v>0</v>
      </c>
      <c r="E19" s="20">
        <v>0.02</v>
      </c>
      <c r="F19" s="20">
        <v>0.112</v>
      </c>
      <c r="G19" s="20">
        <v>0</v>
      </c>
      <c r="H19" s="19">
        <v>55.279000000000003</v>
      </c>
      <c r="I19" s="20">
        <v>2.9000000000000001E-2</v>
      </c>
      <c r="J19" s="20">
        <v>1.0999999999999999E-2</v>
      </c>
      <c r="K19" s="20">
        <v>0</v>
      </c>
      <c r="L19" s="20">
        <v>2.48</v>
      </c>
      <c r="M19" s="20">
        <v>0.34899999999999998</v>
      </c>
      <c r="N19" s="19">
        <v>100.059</v>
      </c>
      <c r="O19" s="20">
        <f t="shared" si="0"/>
        <v>1.0415999999999999</v>
      </c>
      <c r="P19" s="20">
        <f t="shared" si="1"/>
        <v>8.0269999999999994E-2</v>
      </c>
      <c r="Q19" s="19">
        <f t="shared" si="2"/>
        <v>98.937129999999996</v>
      </c>
      <c r="R19" s="20">
        <v>0.18471406387891262</v>
      </c>
      <c r="S19" s="20">
        <v>8.8469617964620824</v>
      </c>
      <c r="T19" s="21">
        <v>83.533572853454359</v>
      </c>
      <c r="U19" s="21">
        <v>5835.2322397327534</v>
      </c>
      <c r="V19" s="21">
        <v>2615.5825837000307</v>
      </c>
      <c r="W19" s="21">
        <v>1308.0695709321096</v>
      </c>
      <c r="X19" s="21">
        <v>919.53024591732901</v>
      </c>
      <c r="Y19" s="21">
        <v>329.27785420351444</v>
      </c>
      <c r="Z19" s="21">
        <v>159.44627589058581</v>
      </c>
      <c r="AA19" s="21">
        <v>187.60612845385671</v>
      </c>
      <c r="AB19" s="21">
        <v>90.322951017872541</v>
      </c>
      <c r="AC19" s="21">
        <v>57.041744548955258</v>
      </c>
      <c r="AD19" s="22">
        <v>47.493706803198116</v>
      </c>
      <c r="AE19" s="22">
        <v>36.219552100972884</v>
      </c>
      <c r="AF19" s="19">
        <v>31.019027183128586</v>
      </c>
      <c r="AG19" s="19">
        <v>29.956713994940472</v>
      </c>
      <c r="AH19" s="19">
        <v>37.035620740621667</v>
      </c>
      <c r="AI19" s="23">
        <v>623.71739594969586</v>
      </c>
      <c r="AJ19" s="19">
        <v>-12.457515480957303</v>
      </c>
      <c r="AK19" s="24">
        <v>0.5898419747691831</v>
      </c>
      <c r="AL19" s="25">
        <f t="shared" si="3"/>
        <v>139.72192090707691</v>
      </c>
      <c r="AM19" s="24">
        <v>0.64151912487031826</v>
      </c>
      <c r="AN19" s="26">
        <v>0.94672521157347922</v>
      </c>
      <c r="AO19" s="25">
        <f t="shared" si="4"/>
        <v>10678.414640282223</v>
      </c>
      <c r="AP19" s="25">
        <f t="shared" si="5"/>
        <v>871.18866091798304</v>
      </c>
      <c r="AQ19" s="25">
        <f t="shared" si="6"/>
        <v>134.2309140196636</v>
      </c>
    </row>
    <row r="20" spans="1:43" s="18" customFormat="1" ht="12.75" x14ac:dyDescent="0.15">
      <c r="A20" s="28" t="s">
        <v>65</v>
      </c>
      <c r="B20" s="29">
        <v>42.392000000000003</v>
      </c>
      <c r="C20" s="30">
        <v>0.246</v>
      </c>
      <c r="D20" s="30">
        <v>1.6E-2</v>
      </c>
      <c r="E20" s="30">
        <v>7.1999999999999995E-2</v>
      </c>
      <c r="F20" s="30">
        <v>0.115</v>
      </c>
      <c r="G20" s="30">
        <v>3.0000000000000001E-3</v>
      </c>
      <c r="H20" s="29">
        <v>54.902999999999999</v>
      </c>
      <c r="I20" s="30">
        <v>2.5000000000000001E-2</v>
      </c>
      <c r="J20" s="30">
        <v>6.8000000000000005E-2</v>
      </c>
      <c r="K20" s="30">
        <v>8.9999999999999993E-3</v>
      </c>
      <c r="L20" s="30">
        <v>2.3889999999999998</v>
      </c>
      <c r="M20" s="30">
        <v>0.49399999999999999</v>
      </c>
      <c r="N20" s="29">
        <v>99.721000000000004</v>
      </c>
      <c r="O20" s="30">
        <f t="shared" si="0"/>
        <v>1.0033799999999999</v>
      </c>
      <c r="P20" s="30">
        <f t="shared" si="1"/>
        <v>0.11362</v>
      </c>
      <c r="Q20" s="29">
        <f t="shared" si="2"/>
        <v>98.604000000000013</v>
      </c>
      <c r="R20" s="30">
        <v>0.15713356656450944</v>
      </c>
      <c r="S20" s="29">
        <v>11.642250627601999</v>
      </c>
      <c r="T20" s="31">
        <v>244.13526140203203</v>
      </c>
      <c r="U20" s="31">
        <v>8311.7457959622043</v>
      </c>
      <c r="V20" s="31">
        <v>4278.481700336376</v>
      </c>
      <c r="W20" s="31">
        <v>2395.7645994293648</v>
      </c>
      <c r="X20" s="31">
        <v>1812.8034579924156</v>
      </c>
      <c r="Y20" s="31">
        <v>778.56848127747185</v>
      </c>
      <c r="Z20" s="31">
        <v>279.36958162041418</v>
      </c>
      <c r="AA20" s="31">
        <v>458.35859370915222</v>
      </c>
      <c r="AB20" s="31">
        <v>258.93623917896639</v>
      </c>
      <c r="AC20" s="31">
        <v>183.1576577149132</v>
      </c>
      <c r="AD20" s="31">
        <v>153.03975565059804</v>
      </c>
      <c r="AE20" s="31">
        <v>124.36591604025048</v>
      </c>
      <c r="AF20" s="29">
        <v>98.623356946414162</v>
      </c>
      <c r="AG20" s="29">
        <v>94.566175540778488</v>
      </c>
      <c r="AH20" s="32">
        <v>101.64869109210713</v>
      </c>
      <c r="AI20" s="32">
        <v>601.51254348069938</v>
      </c>
      <c r="AJ20" s="29">
        <v>-11.39763371608675</v>
      </c>
      <c r="AK20" s="33">
        <v>0.51193739884249601</v>
      </c>
      <c r="AL20" s="34">
        <f t="shared" si="3"/>
        <v>63.045922268549774</v>
      </c>
      <c r="AM20" s="33">
        <v>0.46765762433017227</v>
      </c>
      <c r="AN20" s="26">
        <v>0.95878555179441172</v>
      </c>
      <c r="AO20" s="25">
        <f t="shared" si="4"/>
        <v>16798.79555372036</v>
      </c>
      <c r="AP20" s="25">
        <f t="shared" si="5"/>
        <v>2111.4303091515162</v>
      </c>
      <c r="AQ20" s="25">
        <f t="shared" si="6"/>
        <v>419.20413961955023</v>
      </c>
    </row>
    <row r="21" spans="1:43" s="28" customFormat="1" ht="12.75" x14ac:dyDescent="0.15">
      <c r="A21" s="28" t="s">
        <v>66</v>
      </c>
      <c r="B21" s="29">
        <v>41.853000000000002</v>
      </c>
      <c r="C21" s="30">
        <v>0.223</v>
      </c>
      <c r="D21" s="30">
        <v>0</v>
      </c>
      <c r="E21" s="30">
        <v>6.9000000000000006E-2</v>
      </c>
      <c r="F21" s="30">
        <v>0.216</v>
      </c>
      <c r="G21" s="30">
        <v>2.5999999999999999E-2</v>
      </c>
      <c r="H21" s="29">
        <v>55.146000000000001</v>
      </c>
      <c r="I21" s="30">
        <v>0</v>
      </c>
      <c r="J21" s="30">
        <v>6.0999999999999999E-2</v>
      </c>
      <c r="K21" s="30">
        <v>2E-3</v>
      </c>
      <c r="L21" s="30">
        <v>2.4769999999999999</v>
      </c>
      <c r="M21" s="30">
        <v>0.66800000000000004</v>
      </c>
      <c r="N21" s="29">
        <v>99.718999999999994</v>
      </c>
      <c r="O21" s="30">
        <f t="shared" si="0"/>
        <v>1.0403399999999998</v>
      </c>
      <c r="P21" s="30">
        <f t="shared" si="1"/>
        <v>0.15364000000000003</v>
      </c>
      <c r="Q21" s="29">
        <f t="shared" si="2"/>
        <v>98.525019999999998</v>
      </c>
      <c r="R21" s="30">
        <v>0.13247021942155393</v>
      </c>
      <c r="S21" s="29">
        <v>10.982387599375262</v>
      </c>
      <c r="T21" s="31">
        <v>199.74599775854605</v>
      </c>
      <c r="U21" s="31">
        <v>7750.7444689633639</v>
      </c>
      <c r="V21" s="31">
        <v>3941.7343979219359</v>
      </c>
      <c r="W21" s="31">
        <v>2134.2366433517454</v>
      </c>
      <c r="X21" s="31">
        <v>1556.2291738833858</v>
      </c>
      <c r="Y21" s="31">
        <v>630.24916041063091</v>
      </c>
      <c r="Z21" s="31">
        <v>248.87628458134381</v>
      </c>
      <c r="AA21" s="31">
        <v>359.8621602037615</v>
      </c>
      <c r="AB21" s="31">
        <v>204.37716735842517</v>
      </c>
      <c r="AC21" s="31">
        <v>144.65355663194183</v>
      </c>
      <c r="AD21" s="31">
        <v>114.73514489454531</v>
      </c>
      <c r="AE21" s="31">
        <v>101.61584271187425</v>
      </c>
      <c r="AF21" s="29">
        <v>82.574890204439114</v>
      </c>
      <c r="AG21" s="29">
        <v>77.383664168653809</v>
      </c>
      <c r="AH21" s="29">
        <v>90.154014314157024</v>
      </c>
      <c r="AI21" s="32">
        <v>588.66110155513172</v>
      </c>
      <c r="AJ21" s="29">
        <v>-12.133695360181024</v>
      </c>
      <c r="AK21" s="33">
        <v>0.56325579551430105</v>
      </c>
      <c r="AL21" s="34">
        <f t="shared" si="3"/>
        <v>71.844694832674548</v>
      </c>
      <c r="AM21" s="33">
        <v>0.52258782249499158</v>
      </c>
      <c r="AN21" s="26">
        <v>0.96915750156134373</v>
      </c>
      <c r="AO21" s="25">
        <f t="shared" si="4"/>
        <v>15382.944684120432</v>
      </c>
      <c r="AP21" s="25">
        <f t="shared" si="5"/>
        <v>1702.7534740806486</v>
      </c>
      <c r="AQ21" s="25">
        <f t="shared" si="6"/>
        <v>351.72841139912418</v>
      </c>
    </row>
    <row r="22" spans="1:43" s="18" customFormat="1" ht="12.75" x14ac:dyDescent="0.15">
      <c r="A22" s="28"/>
      <c r="B22" s="29"/>
      <c r="C22" s="30"/>
      <c r="D22" s="30"/>
      <c r="E22" s="30"/>
      <c r="F22" s="30"/>
      <c r="G22" s="30"/>
      <c r="H22" s="29"/>
      <c r="I22" s="30"/>
      <c r="J22" s="30"/>
      <c r="K22" s="30"/>
      <c r="L22" s="30"/>
      <c r="M22" s="30"/>
      <c r="N22" s="29"/>
      <c r="O22" s="30"/>
      <c r="P22" s="30"/>
      <c r="Q22" s="29"/>
      <c r="R22" s="30"/>
      <c r="S22" s="29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29"/>
      <c r="AG22" s="29"/>
      <c r="AH22" s="29"/>
      <c r="AI22" s="32"/>
      <c r="AJ22" s="29"/>
      <c r="AK22" s="33"/>
      <c r="AL22" s="34"/>
      <c r="AM22" s="33"/>
      <c r="AN22" s="26"/>
    </row>
    <row r="23" spans="1:43" s="18" customFormat="1" ht="12.75" x14ac:dyDescent="0.15">
      <c r="A23" s="18" t="s">
        <v>32</v>
      </c>
      <c r="B23" s="19">
        <v>42.398000000000003</v>
      </c>
      <c r="C23" s="20">
        <v>0.20399999999999999</v>
      </c>
      <c r="D23" s="20">
        <v>4.0000000000000001E-3</v>
      </c>
      <c r="E23" s="20">
        <v>3.6999999999999998E-2</v>
      </c>
      <c r="F23" s="20">
        <v>6.4000000000000001E-2</v>
      </c>
      <c r="G23" s="20">
        <v>0</v>
      </c>
      <c r="H23" s="19">
        <v>55.444000000000003</v>
      </c>
      <c r="I23" s="20">
        <v>2.9000000000000001E-2</v>
      </c>
      <c r="J23" s="20">
        <v>0.14099999999999999</v>
      </c>
      <c r="K23" s="20">
        <v>0</v>
      </c>
      <c r="L23" s="20">
        <v>1.6379999999999999</v>
      </c>
      <c r="M23" s="20">
        <v>0.94199999999999995</v>
      </c>
      <c r="N23" s="19">
        <v>100.21899999999999</v>
      </c>
      <c r="O23" s="20">
        <f t="shared" ref="O23:O39" si="7">L23*0.42</f>
        <v>0.6879599999999999</v>
      </c>
      <c r="P23" s="20">
        <f t="shared" ref="P23:P39" si="8">M23*0.23</f>
        <v>0.21665999999999999</v>
      </c>
      <c r="Q23" s="19">
        <f t="shared" ref="Q23:Q39" si="9">N23-O23-P23</f>
        <v>99.314379999999986</v>
      </c>
      <c r="R23" s="20">
        <v>0.10736375383127172</v>
      </c>
      <c r="S23" s="19">
        <v>12.667995654854346</v>
      </c>
      <c r="T23" s="21">
        <v>318.87323055143315</v>
      </c>
      <c r="U23" s="21">
        <v>9823.4492983502732</v>
      </c>
      <c r="V23" s="21">
        <v>6675.8600882546089</v>
      </c>
      <c r="W23" s="21">
        <v>4184.665191125513</v>
      </c>
      <c r="X23" s="21">
        <v>3113.6109446960536</v>
      </c>
      <c r="Y23" s="21">
        <v>1303.6283337847544</v>
      </c>
      <c r="Z23" s="21">
        <v>752.35271111744362</v>
      </c>
      <c r="AA23" s="21">
        <v>660.87955627884082</v>
      </c>
      <c r="AB23" s="21">
        <v>386.51098146883743</v>
      </c>
      <c r="AC23" s="21">
        <v>268.10236166104005</v>
      </c>
      <c r="AD23" s="21">
        <v>206.55738958413164</v>
      </c>
      <c r="AE23" s="21">
        <v>166.17837045709456</v>
      </c>
      <c r="AF23" s="23">
        <v>133.47614212422968</v>
      </c>
      <c r="AG23" s="23">
        <v>110.30948868283123</v>
      </c>
      <c r="AH23" s="23">
        <v>103.50851456749173</v>
      </c>
      <c r="AI23" s="23">
        <v>1729.3895637703881</v>
      </c>
      <c r="AJ23" s="19">
        <v>-11.579270115319728</v>
      </c>
      <c r="AK23" s="24">
        <v>0.52328125268107251</v>
      </c>
      <c r="AL23" s="27">
        <f t="shared" ref="AL23:AL39" si="10">(U23/0.237)/(AG23/0.17)</f>
        <v>63.878059094729927</v>
      </c>
      <c r="AM23" s="24">
        <v>0.81055676716790537</v>
      </c>
      <c r="AN23" s="26">
        <v>1.0412256639963511</v>
      </c>
      <c r="AO23" s="25">
        <f>U23+V23+W23+X23</f>
        <v>23797.585522426449</v>
      </c>
      <c r="AP23" s="25">
        <f>Y23+Z23+AA23+AB23+AC23+AD23</f>
        <v>3578.0313338950482</v>
      </c>
      <c r="AQ23" s="25">
        <f>AE23+AF23+AG23+AH23</f>
        <v>513.47251583164723</v>
      </c>
    </row>
    <row r="24" spans="1:43" s="18" customFormat="1" ht="12.75" x14ac:dyDescent="0.15">
      <c r="A24" s="18" t="s">
        <v>33</v>
      </c>
      <c r="B24" s="19">
        <v>42.3</v>
      </c>
      <c r="C24" s="20">
        <v>0.13200000000000001</v>
      </c>
      <c r="D24" s="20">
        <v>0</v>
      </c>
      <c r="E24" s="20">
        <v>4.3999999999999997E-2</v>
      </c>
      <c r="F24" s="20">
        <v>0.11899999999999999</v>
      </c>
      <c r="G24" s="20">
        <v>0</v>
      </c>
      <c r="H24" s="19">
        <v>55.515000000000001</v>
      </c>
      <c r="I24" s="20">
        <v>0</v>
      </c>
      <c r="J24" s="20">
        <v>6.9000000000000006E-2</v>
      </c>
      <c r="K24" s="20">
        <v>6.0000000000000001E-3</v>
      </c>
      <c r="L24" s="20">
        <v>1.5449999999999999</v>
      </c>
      <c r="M24" s="20">
        <v>1.3440000000000001</v>
      </c>
      <c r="N24" s="19">
        <v>100.21899999999999</v>
      </c>
      <c r="O24" s="20">
        <f t="shared" si="7"/>
        <v>0.64889999999999992</v>
      </c>
      <c r="P24" s="20">
        <f t="shared" si="8"/>
        <v>0.30912000000000001</v>
      </c>
      <c r="Q24" s="19">
        <f t="shared" si="9"/>
        <v>99.260980000000004</v>
      </c>
      <c r="R24" s="20">
        <v>8.2331051244720371E-2</v>
      </c>
      <c r="S24" s="19">
        <v>11.619619732720874</v>
      </c>
      <c r="T24" s="21">
        <v>177.97242512447278</v>
      </c>
      <c r="U24" s="21">
        <v>6333.6582920744859</v>
      </c>
      <c r="V24" s="21">
        <v>4070.9588565739923</v>
      </c>
      <c r="W24" s="21">
        <v>2465.1780593072795</v>
      </c>
      <c r="X24" s="21">
        <v>1803.2405886352281</v>
      </c>
      <c r="Y24" s="21">
        <v>723.77643099596344</v>
      </c>
      <c r="Z24" s="21">
        <v>309.4856769688252</v>
      </c>
      <c r="AA24" s="21">
        <v>357.75268187155626</v>
      </c>
      <c r="AB24" s="21">
        <v>210.34989720211777</v>
      </c>
      <c r="AC24" s="21">
        <v>147.18951494958421</v>
      </c>
      <c r="AD24" s="21">
        <v>115.6332888047596</v>
      </c>
      <c r="AE24" s="22">
        <v>91.249897017469209</v>
      </c>
      <c r="AF24" s="19">
        <v>69.815597380638394</v>
      </c>
      <c r="AG24" s="19">
        <v>59.73822813479795</v>
      </c>
      <c r="AH24" s="19">
        <v>55.796749466788057</v>
      </c>
      <c r="AI24" s="23">
        <v>960.83517024257605</v>
      </c>
      <c r="AJ24" s="19">
        <v>-11.152761418360145</v>
      </c>
      <c r="AK24" s="24">
        <v>0.49818691182606251</v>
      </c>
      <c r="AL24" s="27">
        <f t="shared" si="10"/>
        <v>76.050638968131096</v>
      </c>
      <c r="AM24" s="24">
        <v>0.60820066020536045</v>
      </c>
      <c r="AN24" s="26">
        <v>1.0302562356979816</v>
      </c>
      <c r="AO24" s="25">
        <f t="shared" ref="AO24:AO39" si="11">U24+V24+W24+X24</f>
        <v>14673.035796590986</v>
      </c>
      <c r="AP24" s="25">
        <f t="shared" ref="AP24:AP39" si="12">Y24+Z24+AA24+AB24+AC24+AD24</f>
        <v>1864.1874907928063</v>
      </c>
      <c r="AQ24" s="25">
        <f t="shared" ref="AQ24:AQ39" si="13">AE24+AF24+AG24+AH24</f>
        <v>276.60047199969364</v>
      </c>
    </row>
    <row r="25" spans="1:43" s="35" customFormat="1" ht="12.75" x14ac:dyDescent="0.15">
      <c r="A25" s="18" t="s">
        <v>34</v>
      </c>
      <c r="B25" s="19">
        <v>42.045999999999999</v>
      </c>
      <c r="C25" s="20">
        <v>0.23400000000000001</v>
      </c>
      <c r="D25" s="20">
        <v>0</v>
      </c>
      <c r="E25" s="20">
        <v>1.9E-2</v>
      </c>
      <c r="F25" s="20">
        <v>2.9000000000000001E-2</v>
      </c>
      <c r="G25" s="20">
        <v>0</v>
      </c>
      <c r="H25" s="19">
        <v>55.237000000000002</v>
      </c>
      <c r="I25" s="20">
        <v>4.0000000000000001E-3</v>
      </c>
      <c r="J25" s="20">
        <v>2.9000000000000001E-2</v>
      </c>
      <c r="K25" s="20">
        <v>5.0000000000000001E-3</v>
      </c>
      <c r="L25" s="20">
        <v>1.6970000000000001</v>
      </c>
      <c r="M25" s="20">
        <v>0.72399999999999998</v>
      </c>
      <c r="N25" s="19">
        <v>99.200999999999993</v>
      </c>
      <c r="O25" s="20">
        <f t="shared" si="7"/>
        <v>0.71274000000000004</v>
      </c>
      <c r="P25" s="20">
        <f t="shared" si="8"/>
        <v>0.16652</v>
      </c>
      <c r="Q25" s="19">
        <f t="shared" si="9"/>
        <v>98.321739999999991</v>
      </c>
      <c r="R25" s="20">
        <v>3.7175417455826094E-2</v>
      </c>
      <c r="S25" s="20">
        <v>8.8401429107252802</v>
      </c>
      <c r="T25" s="21">
        <v>233.22716976408665</v>
      </c>
      <c r="U25" s="21">
        <v>9175.9317399713746</v>
      </c>
      <c r="V25" s="21">
        <v>5842.432602374246</v>
      </c>
      <c r="W25" s="21">
        <v>3493.1634962236831</v>
      </c>
      <c r="X25" s="21">
        <v>2549.366238292499</v>
      </c>
      <c r="Y25" s="21">
        <v>1017.951536835624</v>
      </c>
      <c r="Z25" s="21">
        <v>420.8604282996742</v>
      </c>
      <c r="AA25" s="21">
        <v>517.69950011371247</v>
      </c>
      <c r="AB25" s="21">
        <v>286.84790794088116</v>
      </c>
      <c r="AC25" s="21">
        <v>200.95694892859254</v>
      </c>
      <c r="AD25" s="21">
        <v>154.08537534882683</v>
      </c>
      <c r="AE25" s="21">
        <v>121.04546670216426</v>
      </c>
      <c r="AF25" s="19">
        <v>89.012225130640388</v>
      </c>
      <c r="AG25" s="19">
        <v>74.025104822795512</v>
      </c>
      <c r="AH25" s="19">
        <v>71.255277040766501</v>
      </c>
      <c r="AI25" s="23">
        <v>821.83459009081071</v>
      </c>
      <c r="AJ25" s="19">
        <v>-10.383397005504763</v>
      </c>
      <c r="AK25" s="24">
        <v>0.46803864955553826</v>
      </c>
      <c r="AL25" s="27">
        <f t="shared" si="10"/>
        <v>88.914321447248582</v>
      </c>
      <c r="AM25" s="24">
        <v>0.57974320729033268</v>
      </c>
      <c r="AN25" s="26">
        <v>1.0319512168272689</v>
      </c>
      <c r="AO25" s="25">
        <f t="shared" si="11"/>
        <v>21060.894076861801</v>
      </c>
      <c r="AP25" s="25">
        <f t="shared" si="12"/>
        <v>2598.4016974673114</v>
      </c>
      <c r="AQ25" s="25">
        <f t="shared" si="13"/>
        <v>355.33807369636668</v>
      </c>
    </row>
    <row r="26" spans="1:43" s="18" customFormat="1" ht="12.75" x14ac:dyDescent="0.15">
      <c r="A26" s="18" t="s">
        <v>35</v>
      </c>
      <c r="B26" s="19">
        <v>41.521000000000001</v>
      </c>
      <c r="C26" s="20">
        <v>0.191</v>
      </c>
      <c r="D26" s="20">
        <v>8.5999999999999993E-2</v>
      </c>
      <c r="E26" s="20">
        <v>0</v>
      </c>
      <c r="F26" s="20">
        <v>6.7000000000000004E-2</v>
      </c>
      <c r="G26" s="20">
        <v>1.7999999999999999E-2</v>
      </c>
      <c r="H26" s="19">
        <v>55.701000000000001</v>
      </c>
      <c r="I26" s="20">
        <v>0.11</v>
      </c>
      <c r="J26" s="20">
        <v>9.1999999999999998E-2</v>
      </c>
      <c r="K26" s="20">
        <v>1.4E-2</v>
      </c>
      <c r="L26" s="20">
        <v>1.611</v>
      </c>
      <c r="M26" s="20">
        <v>0.97599999999999998</v>
      </c>
      <c r="N26" s="19">
        <v>99.597999999999999</v>
      </c>
      <c r="O26" s="20">
        <f t="shared" si="7"/>
        <v>0.67662</v>
      </c>
      <c r="P26" s="20">
        <f t="shared" si="8"/>
        <v>0.22448000000000001</v>
      </c>
      <c r="Q26" s="19">
        <f t="shared" si="9"/>
        <v>98.696899999999999</v>
      </c>
      <c r="R26" s="20">
        <v>8.7819702283697898E-2</v>
      </c>
      <c r="S26" s="19">
        <v>12.304245858614259</v>
      </c>
      <c r="T26" s="21">
        <v>176.24408311790214</v>
      </c>
      <c r="U26" s="21">
        <v>7659.4441891129045</v>
      </c>
      <c r="V26" s="21">
        <v>4731.5760921604615</v>
      </c>
      <c r="W26" s="21">
        <v>2764.8771535353967</v>
      </c>
      <c r="X26" s="21">
        <v>2015.038579056338</v>
      </c>
      <c r="Y26" s="21">
        <v>791.66220440975201</v>
      </c>
      <c r="Z26" s="21">
        <v>331.66468055891869</v>
      </c>
      <c r="AA26" s="21">
        <v>394.40694753839432</v>
      </c>
      <c r="AB26" s="21">
        <v>222.47388476147452</v>
      </c>
      <c r="AC26" s="21">
        <v>146.2219430427138</v>
      </c>
      <c r="AD26" s="21">
        <v>118.46531366772268</v>
      </c>
      <c r="AE26" s="22">
        <v>90.81447261816966</v>
      </c>
      <c r="AF26" s="19">
        <v>66.427844672625241</v>
      </c>
      <c r="AG26" s="19">
        <v>56.62555080569139</v>
      </c>
      <c r="AH26" s="19">
        <v>52.713106746013452</v>
      </c>
      <c r="AI26" s="23">
        <v>1034.9812351541414</v>
      </c>
      <c r="AJ26" s="19">
        <v>-11.246277385907245</v>
      </c>
      <c r="AK26" s="24">
        <v>0.50322105895318037</v>
      </c>
      <c r="AL26" s="27">
        <f t="shared" si="10"/>
        <v>97.025388836756107</v>
      </c>
      <c r="AM26" s="24">
        <v>0.59354956554995286</v>
      </c>
      <c r="AN26" s="26">
        <v>1.0281803053425962</v>
      </c>
      <c r="AO26" s="25">
        <f t="shared" si="11"/>
        <v>17170.936013865103</v>
      </c>
      <c r="AP26" s="25">
        <f t="shared" si="12"/>
        <v>2004.8949739789759</v>
      </c>
      <c r="AQ26" s="25">
        <f t="shared" si="13"/>
        <v>266.58097484249976</v>
      </c>
    </row>
    <row r="27" spans="1:43" s="18" customFormat="1" ht="12.75" x14ac:dyDescent="0.15">
      <c r="A27" s="18" t="s">
        <v>36</v>
      </c>
      <c r="B27" s="19">
        <v>42.476999999999997</v>
      </c>
      <c r="C27" s="20">
        <v>0.25600000000000001</v>
      </c>
      <c r="D27" s="20">
        <v>0</v>
      </c>
      <c r="E27" s="20">
        <v>2.9000000000000001E-2</v>
      </c>
      <c r="F27" s="20">
        <v>4.1000000000000002E-2</v>
      </c>
      <c r="G27" s="20">
        <v>0</v>
      </c>
      <c r="H27" s="19">
        <v>55.841999999999999</v>
      </c>
      <c r="I27" s="20">
        <v>4.0000000000000001E-3</v>
      </c>
      <c r="J27" s="20">
        <v>8.7999999999999995E-2</v>
      </c>
      <c r="K27" s="20">
        <v>0</v>
      </c>
      <c r="L27" s="20">
        <v>2.044</v>
      </c>
      <c r="M27" s="20">
        <v>0.66400000000000003</v>
      </c>
      <c r="N27" s="19">
        <v>100.63</v>
      </c>
      <c r="O27" s="20">
        <f t="shared" si="7"/>
        <v>0.85848000000000002</v>
      </c>
      <c r="P27" s="20">
        <f t="shared" si="8"/>
        <v>0.15272000000000002</v>
      </c>
      <c r="Q27" s="19">
        <f t="shared" si="9"/>
        <v>99.618799999999993</v>
      </c>
      <c r="R27" s="20">
        <v>6.1679090095018117E-2</v>
      </c>
      <c r="S27" s="19">
        <v>14.661957009234207</v>
      </c>
      <c r="T27" s="21">
        <v>208.61541575375173</v>
      </c>
      <c r="U27" s="21">
        <v>9049.3889558763985</v>
      </c>
      <c r="V27" s="21">
        <v>5398.6196594604935</v>
      </c>
      <c r="W27" s="21">
        <v>3026.8064376254952</v>
      </c>
      <c r="X27" s="21">
        <v>2122.4215533117012</v>
      </c>
      <c r="Y27" s="21">
        <v>816.45425480419726</v>
      </c>
      <c r="Z27" s="21">
        <v>440.64659368330723</v>
      </c>
      <c r="AA27" s="21">
        <v>431.10615125039845</v>
      </c>
      <c r="AB27" s="21">
        <v>242.24976602582228</v>
      </c>
      <c r="AC27" s="21">
        <v>164.37672666841212</v>
      </c>
      <c r="AD27" s="21">
        <v>134.00041374270245</v>
      </c>
      <c r="AE27" s="21">
        <v>109.31545123126818</v>
      </c>
      <c r="AF27" s="19">
        <v>86.755988579542134</v>
      </c>
      <c r="AG27" s="19">
        <v>77.467618711374598</v>
      </c>
      <c r="AH27" s="19">
        <v>77.10122512573578</v>
      </c>
      <c r="AI27" s="23">
        <v>1038.2381407223882</v>
      </c>
      <c r="AJ27" s="19">
        <v>-10.800892058303447</v>
      </c>
      <c r="AK27" s="24">
        <v>0.48180481770455647</v>
      </c>
      <c r="AL27" s="27">
        <f t="shared" si="10"/>
        <v>83.791434249797987</v>
      </c>
      <c r="AM27" s="24">
        <v>0.74273241657746614</v>
      </c>
      <c r="AN27" s="26">
        <v>1.0315274269374903</v>
      </c>
      <c r="AO27" s="25">
        <f t="shared" si="11"/>
        <v>19597.236606274091</v>
      </c>
      <c r="AP27" s="25">
        <f t="shared" si="12"/>
        <v>2228.8339061748393</v>
      </c>
      <c r="AQ27" s="25">
        <f t="shared" si="13"/>
        <v>350.64028364792068</v>
      </c>
    </row>
    <row r="28" spans="1:43" s="18" customFormat="1" ht="12.75" x14ac:dyDescent="0.15">
      <c r="A28" s="18" t="s">
        <v>37</v>
      </c>
      <c r="B28" s="19">
        <v>42.655000000000001</v>
      </c>
      <c r="C28" s="20">
        <v>0.25600000000000001</v>
      </c>
      <c r="D28" s="20">
        <v>0</v>
      </c>
      <c r="E28" s="20">
        <v>6.2E-2</v>
      </c>
      <c r="F28" s="20">
        <v>5.1999999999999998E-2</v>
      </c>
      <c r="G28" s="20">
        <v>1.0999999999999999E-2</v>
      </c>
      <c r="H28" s="19">
        <v>55.892000000000003</v>
      </c>
      <c r="I28" s="20">
        <v>0</v>
      </c>
      <c r="J28" s="20">
        <v>0.09</v>
      </c>
      <c r="K28" s="20">
        <v>1E-3</v>
      </c>
      <c r="L28" s="20">
        <v>2.0379999999999998</v>
      </c>
      <c r="M28" s="20">
        <v>0.63700000000000001</v>
      </c>
      <c r="N28" s="19">
        <v>100.866</v>
      </c>
      <c r="O28" s="20">
        <f t="shared" si="7"/>
        <v>0.85595999999999994</v>
      </c>
      <c r="P28" s="20">
        <f t="shared" si="8"/>
        <v>0.14651</v>
      </c>
      <c r="Q28" s="19">
        <f t="shared" si="9"/>
        <v>99.863529999999997</v>
      </c>
      <c r="R28" s="20">
        <v>6.5511771538741867E-2</v>
      </c>
      <c r="S28" s="19">
        <v>15.322897514371538</v>
      </c>
      <c r="T28" s="21">
        <v>255.93089238847435</v>
      </c>
      <c r="U28" s="21">
        <v>8236.0389123760633</v>
      </c>
      <c r="V28" s="21">
        <v>5594.1141199956492</v>
      </c>
      <c r="W28" s="21">
        <v>3505.4096846220637</v>
      </c>
      <c r="X28" s="21">
        <v>2617.1023518067755</v>
      </c>
      <c r="Y28" s="21">
        <v>1091.0777403305026</v>
      </c>
      <c r="Z28" s="21">
        <v>488.8349302434122</v>
      </c>
      <c r="AA28" s="21">
        <v>527.42979661841446</v>
      </c>
      <c r="AB28" s="21">
        <v>312.22097575494456</v>
      </c>
      <c r="AC28" s="21">
        <v>208.66832827716908</v>
      </c>
      <c r="AD28" s="21">
        <v>167.0489971718732</v>
      </c>
      <c r="AE28" s="21">
        <v>131.15258169576794</v>
      </c>
      <c r="AF28" s="23">
        <v>103.028234665917</v>
      </c>
      <c r="AG28" s="19">
        <v>89.46754547395507</v>
      </c>
      <c r="AH28" s="19">
        <v>77.060438133031511</v>
      </c>
      <c r="AI28" s="23">
        <v>1013.1170548887326</v>
      </c>
      <c r="AJ28" s="19">
        <v>-10.866193515977537</v>
      </c>
      <c r="AK28" s="24">
        <v>0.48452795398635129</v>
      </c>
      <c r="AL28" s="27">
        <f t="shared" si="10"/>
        <v>66.031846581118529</v>
      </c>
      <c r="AM28" s="24">
        <v>0.64439483823587351</v>
      </c>
      <c r="AN28" s="26">
        <v>1.0411246659051518</v>
      </c>
      <c r="AO28" s="25">
        <f t="shared" si="11"/>
        <v>19952.66506880055</v>
      </c>
      <c r="AP28" s="25">
        <f t="shared" si="12"/>
        <v>2795.280768396316</v>
      </c>
      <c r="AQ28" s="25">
        <f t="shared" si="13"/>
        <v>400.70879996867154</v>
      </c>
    </row>
    <row r="29" spans="1:43" s="18" customFormat="1" ht="12.75" x14ac:dyDescent="0.15">
      <c r="A29" s="18" t="s">
        <v>38</v>
      </c>
      <c r="B29" s="19">
        <v>42.686</v>
      </c>
      <c r="C29" s="20">
        <v>0.222</v>
      </c>
      <c r="D29" s="20">
        <v>0</v>
      </c>
      <c r="E29" s="20">
        <v>0.01</v>
      </c>
      <c r="F29" s="20">
        <v>0.13600000000000001</v>
      </c>
      <c r="G29" s="20">
        <v>8.9999999999999993E-3</v>
      </c>
      <c r="H29" s="19">
        <v>54.808</v>
      </c>
      <c r="I29" s="20">
        <v>0</v>
      </c>
      <c r="J29" s="20">
        <v>9.8000000000000004E-2</v>
      </c>
      <c r="K29" s="20">
        <v>4.0000000000000001E-3</v>
      </c>
      <c r="L29" s="20">
        <v>1.484</v>
      </c>
      <c r="M29" s="20">
        <v>1.718</v>
      </c>
      <c r="N29" s="19">
        <v>100.378</v>
      </c>
      <c r="O29" s="20">
        <f t="shared" si="7"/>
        <v>0.62327999999999995</v>
      </c>
      <c r="P29" s="20">
        <f t="shared" si="8"/>
        <v>0.39513999999999999</v>
      </c>
      <c r="Q29" s="19">
        <f t="shared" si="9"/>
        <v>99.359580000000008</v>
      </c>
      <c r="R29" s="20">
        <v>7.3096189849181759E-2</v>
      </c>
      <c r="S29" s="19">
        <v>12.751438134105252</v>
      </c>
      <c r="T29" s="21">
        <v>172.58126433030762</v>
      </c>
      <c r="U29" s="21">
        <v>8003.1232206263703</v>
      </c>
      <c r="V29" s="21">
        <v>4834.4777395553892</v>
      </c>
      <c r="W29" s="21">
        <v>2712.9649024966211</v>
      </c>
      <c r="X29" s="21">
        <v>1887.8233175153853</v>
      </c>
      <c r="Y29" s="21">
        <v>687.92243281736057</v>
      </c>
      <c r="Z29" s="21">
        <v>410.07742930228568</v>
      </c>
      <c r="AA29" s="21">
        <v>345.97778121232352</v>
      </c>
      <c r="AB29" s="21">
        <v>195.96919784513469</v>
      </c>
      <c r="AC29" s="21">
        <v>134.61160212701381</v>
      </c>
      <c r="AD29" s="21">
        <v>110.54386489283944</v>
      </c>
      <c r="AE29" s="22">
        <v>90.530714657217828</v>
      </c>
      <c r="AF29" s="19">
        <v>75.504793498706832</v>
      </c>
      <c r="AG29" s="19">
        <v>66.939523017509572</v>
      </c>
      <c r="AH29" s="19">
        <v>64.975309242472647</v>
      </c>
      <c r="AI29" s="23">
        <v>1026.5080747976483</v>
      </c>
      <c r="AJ29" s="19">
        <v>-10.995417292739061</v>
      </c>
      <c r="AK29" s="24">
        <v>0.49034896095249664</v>
      </c>
      <c r="AL29" s="27">
        <f t="shared" si="10"/>
        <v>85.758557135348283</v>
      </c>
      <c r="AM29" s="24">
        <v>0.84056639980745895</v>
      </c>
      <c r="AN29" s="26">
        <v>1.0375229817841292</v>
      </c>
      <c r="AO29" s="25">
        <f t="shared" si="11"/>
        <v>17438.389180193764</v>
      </c>
      <c r="AP29" s="25">
        <f t="shared" si="12"/>
        <v>1885.1023081969577</v>
      </c>
      <c r="AQ29" s="25">
        <f t="shared" si="13"/>
        <v>297.95034041590691</v>
      </c>
    </row>
    <row r="30" spans="1:43" s="18" customFormat="1" ht="12.75" x14ac:dyDescent="0.15">
      <c r="A30" s="18" t="s">
        <v>39</v>
      </c>
      <c r="B30" s="19">
        <v>42.301000000000002</v>
      </c>
      <c r="C30" s="20">
        <v>0.15</v>
      </c>
      <c r="D30" s="20">
        <v>0</v>
      </c>
      <c r="E30" s="20">
        <v>2.3E-2</v>
      </c>
      <c r="F30" s="20">
        <v>6.7000000000000004E-2</v>
      </c>
      <c r="G30" s="20">
        <v>1E-3</v>
      </c>
      <c r="H30" s="19">
        <v>55.018000000000001</v>
      </c>
      <c r="I30" s="20">
        <v>0</v>
      </c>
      <c r="J30" s="20">
        <v>0.121</v>
      </c>
      <c r="K30" s="20">
        <v>0</v>
      </c>
      <c r="L30" s="20">
        <v>1.516</v>
      </c>
      <c r="M30" s="20">
        <v>1.6220000000000001</v>
      </c>
      <c r="N30" s="19">
        <v>99.974000000000004</v>
      </c>
      <c r="O30" s="20">
        <f t="shared" si="7"/>
        <v>0.63671999999999995</v>
      </c>
      <c r="P30" s="20">
        <f t="shared" si="8"/>
        <v>0.37306000000000006</v>
      </c>
      <c r="Q30" s="19">
        <f t="shared" si="9"/>
        <v>98.964220000000012</v>
      </c>
      <c r="R30" s="20">
        <v>6.4870658752653146E-2</v>
      </c>
      <c r="S30" s="19">
        <v>14.952870240676042</v>
      </c>
      <c r="T30" s="21">
        <v>202.04777934524267</v>
      </c>
      <c r="U30" s="21">
        <v>7880.8912253805138</v>
      </c>
      <c r="V30" s="21">
        <v>5010.5294155122019</v>
      </c>
      <c r="W30" s="21">
        <v>2933.2510407758359</v>
      </c>
      <c r="X30" s="21">
        <v>2150.4257688909183</v>
      </c>
      <c r="Y30" s="21">
        <v>824.30703701174036</v>
      </c>
      <c r="Z30" s="21">
        <v>412.75160792231327</v>
      </c>
      <c r="AA30" s="21">
        <v>431.05222691218216</v>
      </c>
      <c r="AB30" s="21">
        <v>242.57877162898927</v>
      </c>
      <c r="AC30" s="21">
        <v>161.48172780029896</v>
      </c>
      <c r="AD30" s="21">
        <v>130.62461218007738</v>
      </c>
      <c r="AE30" s="21">
        <v>101.66346733493742</v>
      </c>
      <c r="AF30" s="19">
        <v>79.423502839171633</v>
      </c>
      <c r="AG30" s="19">
        <v>65.605149930320607</v>
      </c>
      <c r="AH30" s="19">
        <v>63.054181998730911</v>
      </c>
      <c r="AI30" s="23">
        <v>948.95963309205661</v>
      </c>
      <c r="AJ30" s="19">
        <v>-10.855270197648109</v>
      </c>
      <c r="AK30" s="24">
        <v>0.48406209877623824</v>
      </c>
      <c r="AL30" s="27">
        <f t="shared" si="10"/>
        <v>86.166405483394328</v>
      </c>
      <c r="AM30" s="24">
        <v>0.69243549716983899</v>
      </c>
      <c r="AN30" s="26">
        <v>1.0421286431527823</v>
      </c>
      <c r="AO30" s="25">
        <f t="shared" si="11"/>
        <v>17975.097450559471</v>
      </c>
      <c r="AP30" s="25">
        <f t="shared" si="12"/>
        <v>2202.7959834556009</v>
      </c>
      <c r="AQ30" s="25">
        <f t="shared" si="13"/>
        <v>309.74630210316059</v>
      </c>
    </row>
    <row r="31" spans="1:43" s="18" customFormat="1" ht="12.75" x14ac:dyDescent="0.15">
      <c r="A31" s="18" t="s">
        <v>40</v>
      </c>
      <c r="B31" s="19">
        <v>42.091999999999999</v>
      </c>
      <c r="C31" s="20">
        <v>0.19700000000000001</v>
      </c>
      <c r="D31" s="20">
        <v>0</v>
      </c>
      <c r="E31" s="20">
        <v>2.8000000000000001E-2</v>
      </c>
      <c r="F31" s="20">
        <v>2.9000000000000001E-2</v>
      </c>
      <c r="G31" s="20">
        <v>1.6E-2</v>
      </c>
      <c r="H31" s="19">
        <v>55.103000000000002</v>
      </c>
      <c r="I31" s="20">
        <v>0</v>
      </c>
      <c r="J31" s="20">
        <v>0.09</v>
      </c>
      <c r="K31" s="20">
        <v>0</v>
      </c>
      <c r="L31" s="20">
        <v>1.837</v>
      </c>
      <c r="M31" s="20">
        <v>1.151</v>
      </c>
      <c r="N31" s="19">
        <v>99.656000000000006</v>
      </c>
      <c r="O31" s="20">
        <f t="shared" si="7"/>
        <v>0.77154</v>
      </c>
      <c r="P31" s="20">
        <f t="shared" si="8"/>
        <v>0.26473000000000002</v>
      </c>
      <c r="Q31" s="19">
        <f t="shared" si="9"/>
        <v>98.619730000000004</v>
      </c>
      <c r="R31" s="20">
        <v>5.1644465723101975E-2</v>
      </c>
      <c r="S31" s="19">
        <v>16.988982276256984</v>
      </c>
      <c r="T31" s="21">
        <v>260.80681036542745</v>
      </c>
      <c r="U31" s="21">
        <v>8337.9972888218763</v>
      </c>
      <c r="V31" s="21">
        <v>5483.288834826214</v>
      </c>
      <c r="W31" s="21">
        <v>3351.6233707129236</v>
      </c>
      <c r="X31" s="21">
        <v>2500.1229262294401</v>
      </c>
      <c r="Y31" s="21">
        <v>1050.2483300220283</v>
      </c>
      <c r="Z31" s="21">
        <v>435.70751411600645</v>
      </c>
      <c r="AA31" s="21">
        <v>546.43811598497541</v>
      </c>
      <c r="AB31" s="21">
        <v>314.17303792987047</v>
      </c>
      <c r="AC31" s="21">
        <v>212.69028797242908</v>
      </c>
      <c r="AD31" s="21">
        <v>167.77867036192038</v>
      </c>
      <c r="AE31" s="21">
        <v>136.36391506125327</v>
      </c>
      <c r="AF31" s="23">
        <v>106.42735475026072</v>
      </c>
      <c r="AG31" s="19">
        <v>89.632419102151673</v>
      </c>
      <c r="AH31" s="19">
        <v>80.13446954314206</v>
      </c>
      <c r="AI31" s="23">
        <v>885.16970642347235</v>
      </c>
      <c r="AJ31" s="19">
        <v>-10.629921522839004</v>
      </c>
      <c r="AK31" s="24">
        <v>0.47539187179743597</v>
      </c>
      <c r="AL31" s="27">
        <f t="shared" si="10"/>
        <v>66.726325106917059</v>
      </c>
      <c r="AM31" s="24">
        <v>0.57514660064301437</v>
      </c>
      <c r="AN31" s="26">
        <v>1.0372480889032301</v>
      </c>
      <c r="AO31" s="25">
        <f t="shared" si="11"/>
        <v>19673.032420590454</v>
      </c>
      <c r="AP31" s="25">
        <f t="shared" si="12"/>
        <v>2727.0359563872298</v>
      </c>
      <c r="AQ31" s="25">
        <f t="shared" si="13"/>
        <v>412.55815845680775</v>
      </c>
    </row>
    <row r="32" spans="1:43" s="18" customFormat="1" ht="12.75" x14ac:dyDescent="0.15">
      <c r="A32" s="18" t="s">
        <v>41</v>
      </c>
      <c r="B32" s="19">
        <v>42.539000000000001</v>
      </c>
      <c r="C32" s="20">
        <v>0.24299999999999999</v>
      </c>
      <c r="D32" s="20">
        <v>0</v>
      </c>
      <c r="E32" s="20">
        <v>3.7999999999999999E-2</v>
      </c>
      <c r="F32" s="20">
        <v>3.5000000000000003E-2</v>
      </c>
      <c r="G32" s="20">
        <v>0.01</v>
      </c>
      <c r="H32" s="19">
        <v>55.079000000000001</v>
      </c>
      <c r="I32" s="20">
        <v>0</v>
      </c>
      <c r="J32" s="20">
        <v>0.127</v>
      </c>
      <c r="K32" s="20">
        <v>0</v>
      </c>
      <c r="L32" s="20">
        <v>2.7930000000000001</v>
      </c>
      <c r="M32" s="20">
        <v>0.51500000000000001</v>
      </c>
      <c r="N32" s="19">
        <v>100.271</v>
      </c>
      <c r="O32" s="20">
        <f t="shared" si="7"/>
        <v>1.17306</v>
      </c>
      <c r="P32" s="20">
        <f t="shared" si="8"/>
        <v>0.11845000000000001</v>
      </c>
      <c r="Q32" s="19">
        <f t="shared" si="9"/>
        <v>98.979489999999998</v>
      </c>
      <c r="R32" s="20">
        <v>7.571018952494403E-2</v>
      </c>
      <c r="S32" s="19">
        <v>11.032555754775695</v>
      </c>
      <c r="T32" s="21">
        <v>228.12711728495182</v>
      </c>
      <c r="U32" s="21">
        <v>7512.6249085208374</v>
      </c>
      <c r="V32" s="21">
        <v>4893.1186138098738</v>
      </c>
      <c r="W32" s="21">
        <v>2983.8001347973382</v>
      </c>
      <c r="X32" s="21">
        <v>2226.5589460477258</v>
      </c>
      <c r="Y32" s="21">
        <v>899.30612201401368</v>
      </c>
      <c r="Z32" s="21">
        <v>349.05266916474801</v>
      </c>
      <c r="AA32" s="21">
        <v>481.63163410123764</v>
      </c>
      <c r="AB32" s="21">
        <v>273.09355862822736</v>
      </c>
      <c r="AC32" s="21">
        <v>188.93774067827633</v>
      </c>
      <c r="AD32" s="21">
        <v>145.40180400328802</v>
      </c>
      <c r="AE32" s="21">
        <v>117.31738576664711</v>
      </c>
      <c r="AF32" s="19">
        <v>87.765264195028905</v>
      </c>
      <c r="AG32" s="19">
        <v>76.886588266285898</v>
      </c>
      <c r="AH32" s="19">
        <v>70.732772401308694</v>
      </c>
      <c r="AI32" s="23">
        <v>1019.3200320569345</v>
      </c>
      <c r="AJ32" s="19">
        <v>-11.039954776924294</v>
      </c>
      <c r="AK32" s="24">
        <v>0.49248536903759016</v>
      </c>
      <c r="AL32" s="27">
        <f t="shared" si="10"/>
        <v>70.087681070393032</v>
      </c>
      <c r="AM32" s="24">
        <v>0.53037089859473896</v>
      </c>
      <c r="AN32" s="26">
        <v>1.0334870188999239</v>
      </c>
      <c r="AO32" s="25">
        <f t="shared" si="11"/>
        <v>17616.102603175776</v>
      </c>
      <c r="AP32" s="25">
        <f t="shared" si="12"/>
        <v>2337.4235285897907</v>
      </c>
      <c r="AQ32" s="25">
        <f t="shared" si="13"/>
        <v>352.7020106292706</v>
      </c>
    </row>
    <row r="33" spans="1:43" s="18" customFormat="1" ht="12.75" x14ac:dyDescent="0.15">
      <c r="A33" s="18" t="s">
        <v>42</v>
      </c>
      <c r="B33" s="19">
        <v>42.207999999999998</v>
      </c>
      <c r="C33" s="20">
        <v>0.157</v>
      </c>
      <c r="D33" s="20">
        <v>0</v>
      </c>
      <c r="E33" s="20">
        <v>4.8000000000000001E-2</v>
      </c>
      <c r="F33" s="20">
        <v>7.8E-2</v>
      </c>
      <c r="G33" s="20">
        <v>2E-3</v>
      </c>
      <c r="H33" s="19">
        <v>55.082000000000001</v>
      </c>
      <c r="I33" s="20">
        <v>0</v>
      </c>
      <c r="J33" s="20">
        <v>0.111</v>
      </c>
      <c r="K33" s="20">
        <v>0</v>
      </c>
      <c r="L33" s="20">
        <v>1.9850000000000001</v>
      </c>
      <c r="M33" s="20">
        <v>2.0569999999999999</v>
      </c>
      <c r="N33" s="19">
        <v>100.574</v>
      </c>
      <c r="O33" s="20">
        <f t="shared" si="7"/>
        <v>0.8337</v>
      </c>
      <c r="P33" s="20">
        <f t="shared" si="8"/>
        <v>0.47311000000000003</v>
      </c>
      <c r="Q33" s="19">
        <f t="shared" si="9"/>
        <v>99.267189999999999</v>
      </c>
      <c r="R33" s="20">
        <v>5.7847600744962209E-2</v>
      </c>
      <c r="S33" s="19">
        <v>15.625104940224139</v>
      </c>
      <c r="T33" s="21">
        <v>383.85256209293937</v>
      </c>
      <c r="U33" s="21">
        <v>9054.8365345035763</v>
      </c>
      <c r="V33" s="21">
        <v>6172.6954935309004</v>
      </c>
      <c r="W33" s="21">
        <v>3925.8609222326095</v>
      </c>
      <c r="X33" s="21">
        <v>3049.4100366919838</v>
      </c>
      <c r="Y33" s="21">
        <v>1357.9501923029661</v>
      </c>
      <c r="Z33" s="21">
        <v>599.18024546416655</v>
      </c>
      <c r="AA33" s="21">
        <v>722.32962986322752</v>
      </c>
      <c r="AB33" s="21">
        <v>427.2847820871275</v>
      </c>
      <c r="AC33" s="21">
        <v>304.89746361309705</v>
      </c>
      <c r="AD33" s="21">
        <v>239.87614776284934</v>
      </c>
      <c r="AE33" s="21">
        <v>192.58740430245007</v>
      </c>
      <c r="AF33" s="23">
        <v>158.58247473917189</v>
      </c>
      <c r="AG33" s="23">
        <v>140.38474044018059</v>
      </c>
      <c r="AH33" s="23">
        <v>127.29389701832599</v>
      </c>
      <c r="AI33" s="23">
        <v>421.91814422735519</v>
      </c>
      <c r="AJ33" s="19">
        <v>-10.73561091159319</v>
      </c>
      <c r="AK33" s="24">
        <v>0.47923246964464183</v>
      </c>
      <c r="AL33" s="27">
        <f t="shared" si="10"/>
        <v>46.26592894090853</v>
      </c>
      <c r="AM33" s="24">
        <v>0.60498951933979372</v>
      </c>
      <c r="AN33" s="26">
        <v>1.0353020903726247</v>
      </c>
      <c r="AO33" s="25">
        <f t="shared" si="11"/>
        <v>22202.802986959072</v>
      </c>
      <c r="AP33" s="25">
        <f t="shared" si="12"/>
        <v>3651.5184610934343</v>
      </c>
      <c r="AQ33" s="25">
        <f t="shared" si="13"/>
        <v>618.84851650012854</v>
      </c>
    </row>
    <row r="34" spans="1:43" s="18" customFormat="1" ht="12.75" x14ac:dyDescent="0.15">
      <c r="A34" s="18" t="s">
        <v>43</v>
      </c>
      <c r="B34" s="19">
        <v>42.93</v>
      </c>
      <c r="C34" s="20">
        <v>0.254</v>
      </c>
      <c r="D34" s="20">
        <v>1.2E-2</v>
      </c>
      <c r="E34" s="20">
        <v>5.6000000000000001E-2</v>
      </c>
      <c r="F34" s="20">
        <v>2.3E-2</v>
      </c>
      <c r="G34" s="20">
        <v>1.2999999999999999E-2</v>
      </c>
      <c r="H34" s="19">
        <v>56.462000000000003</v>
      </c>
      <c r="I34" s="20">
        <v>0</v>
      </c>
      <c r="J34" s="20">
        <v>0.105</v>
      </c>
      <c r="K34" s="20">
        <v>0</v>
      </c>
      <c r="L34" s="20">
        <v>2.2120000000000002</v>
      </c>
      <c r="M34" s="20">
        <v>0.23599999999999999</v>
      </c>
      <c r="N34" s="19">
        <v>101.401</v>
      </c>
      <c r="O34" s="20">
        <f t="shared" si="7"/>
        <v>0.92904000000000009</v>
      </c>
      <c r="P34" s="20">
        <f t="shared" si="8"/>
        <v>5.4280000000000002E-2</v>
      </c>
      <c r="Q34" s="19">
        <f t="shared" si="9"/>
        <v>100.41767999999999</v>
      </c>
      <c r="R34" s="20">
        <v>0.14771974228439169</v>
      </c>
      <c r="S34" s="19">
        <v>13.865016302507792</v>
      </c>
      <c r="T34" s="21">
        <v>323.40509903190224</v>
      </c>
      <c r="U34" s="21">
        <v>10233.344326822513</v>
      </c>
      <c r="V34" s="21">
        <v>7004.5061493087387</v>
      </c>
      <c r="W34" s="21">
        <v>4463.8381619645706</v>
      </c>
      <c r="X34" s="21">
        <v>3402.4710148459849</v>
      </c>
      <c r="Y34" s="21">
        <v>1420.3801648280344</v>
      </c>
      <c r="Z34" s="21">
        <v>686.67324200520534</v>
      </c>
      <c r="AA34" s="21">
        <v>705.18461022870417</v>
      </c>
      <c r="AB34" s="21">
        <v>406.39787471589852</v>
      </c>
      <c r="AC34" s="21">
        <v>278.59118871066761</v>
      </c>
      <c r="AD34" s="21">
        <v>214.24863003901783</v>
      </c>
      <c r="AE34" s="21">
        <v>166.0972747145635</v>
      </c>
      <c r="AF34" s="23">
        <v>128.86199765768751</v>
      </c>
      <c r="AG34" s="23">
        <v>109.0692746355044</v>
      </c>
      <c r="AH34" s="19">
        <v>93.734539524087424</v>
      </c>
      <c r="AI34" s="23">
        <v>1805.3511371563338</v>
      </c>
      <c r="AJ34" s="19">
        <v>-12.266857881368741</v>
      </c>
      <c r="AK34" s="24">
        <v>0.57392652644603581</v>
      </c>
      <c r="AL34" s="27">
        <f t="shared" si="10"/>
        <v>67.300104381307904</v>
      </c>
      <c r="AM34" s="24">
        <v>0.68611420677159518</v>
      </c>
      <c r="AN34" s="26">
        <v>1.0363692220321972</v>
      </c>
      <c r="AO34" s="25">
        <f t="shared" si="11"/>
        <v>25104.159652941806</v>
      </c>
      <c r="AP34" s="25">
        <f t="shared" si="12"/>
        <v>3711.475710527528</v>
      </c>
      <c r="AQ34" s="25">
        <f t="shared" si="13"/>
        <v>497.76308653184282</v>
      </c>
    </row>
    <row r="35" spans="1:43" s="18" customFormat="1" ht="12.75" x14ac:dyDescent="0.15">
      <c r="A35" s="18" t="s">
        <v>44</v>
      </c>
      <c r="B35" s="19">
        <v>42.204999999999998</v>
      </c>
      <c r="C35" s="20">
        <v>0.25800000000000001</v>
      </c>
      <c r="D35" s="20">
        <v>0</v>
      </c>
      <c r="E35" s="20">
        <v>3.5999999999999997E-2</v>
      </c>
      <c r="F35" s="20">
        <v>0</v>
      </c>
      <c r="G35" s="20">
        <v>0.03</v>
      </c>
      <c r="H35" s="19">
        <v>55.500999999999998</v>
      </c>
      <c r="I35" s="20">
        <v>0</v>
      </c>
      <c r="J35" s="20">
        <v>9.1999999999999998E-2</v>
      </c>
      <c r="K35" s="20">
        <v>0</v>
      </c>
      <c r="L35" s="20">
        <v>2.492</v>
      </c>
      <c r="M35" s="20">
        <v>0.12</v>
      </c>
      <c r="N35" s="19">
        <v>99.792000000000002</v>
      </c>
      <c r="O35" s="20">
        <f t="shared" si="7"/>
        <v>1.04664</v>
      </c>
      <c r="P35" s="20">
        <f t="shared" si="8"/>
        <v>2.76E-2</v>
      </c>
      <c r="Q35" s="19">
        <f t="shared" si="9"/>
        <v>98.717759999999998</v>
      </c>
      <c r="R35" s="20">
        <v>5.3911795659491717E-2</v>
      </c>
      <c r="S35" s="19">
        <v>11.261316867361318</v>
      </c>
      <c r="T35" s="21">
        <v>321.80394480012131</v>
      </c>
      <c r="U35" s="21">
        <v>10731.889360053066</v>
      </c>
      <c r="V35" s="21">
        <v>7273.6184382161455</v>
      </c>
      <c r="W35" s="21">
        <v>4561.8343034406007</v>
      </c>
      <c r="X35" s="21">
        <v>3445.9256931722589</v>
      </c>
      <c r="Y35" s="21">
        <v>1414.9112452725039</v>
      </c>
      <c r="Z35" s="21">
        <v>622.04674359831267</v>
      </c>
      <c r="AA35" s="21">
        <v>687.56755855040933</v>
      </c>
      <c r="AB35" s="21">
        <v>398.17629650709222</v>
      </c>
      <c r="AC35" s="21">
        <v>274.4819869351129</v>
      </c>
      <c r="AD35" s="21">
        <v>209.19410965401636</v>
      </c>
      <c r="AE35" s="21">
        <v>167.00088595480159</v>
      </c>
      <c r="AF35" s="23">
        <v>125.66160546571699</v>
      </c>
      <c r="AG35" s="23">
        <v>110.87664963656667</v>
      </c>
      <c r="AH35" s="19">
        <v>98.589701714138485</v>
      </c>
      <c r="AI35" s="23">
        <v>921.57830898202269</v>
      </c>
      <c r="AJ35" s="19">
        <v>-10.668552427089294</v>
      </c>
      <c r="AK35" s="24">
        <v>0.47674873194673478</v>
      </c>
      <c r="AL35" s="27">
        <f t="shared" si="10"/>
        <v>69.428321787998399</v>
      </c>
      <c r="AM35" s="24">
        <v>0.63066790947564078</v>
      </c>
      <c r="AN35" s="26">
        <v>1.0395435025751156</v>
      </c>
      <c r="AO35" s="25">
        <f t="shared" si="11"/>
        <v>26013.267794882075</v>
      </c>
      <c r="AP35" s="25">
        <f t="shared" si="12"/>
        <v>3606.3779405174478</v>
      </c>
      <c r="AQ35" s="25">
        <f t="shared" si="13"/>
        <v>502.12884277122367</v>
      </c>
    </row>
    <row r="36" spans="1:43" s="18" customFormat="1" ht="12.75" x14ac:dyDescent="0.15">
      <c r="A36" s="18" t="s">
        <v>45</v>
      </c>
      <c r="B36" s="19">
        <v>42.1</v>
      </c>
      <c r="C36" s="20">
        <v>0.24099999999999999</v>
      </c>
      <c r="D36" s="20">
        <v>0</v>
      </c>
      <c r="E36" s="20">
        <v>4.1000000000000002E-2</v>
      </c>
      <c r="F36" s="20">
        <v>0.14799999999999999</v>
      </c>
      <c r="G36" s="20">
        <v>1.4E-2</v>
      </c>
      <c r="H36" s="19">
        <v>54.588000000000001</v>
      </c>
      <c r="I36" s="20">
        <v>2E-3</v>
      </c>
      <c r="J36" s="20">
        <v>0.112</v>
      </c>
      <c r="K36" s="20">
        <v>0</v>
      </c>
      <c r="L36" s="20">
        <v>1.095</v>
      </c>
      <c r="M36" s="20">
        <v>1.931</v>
      </c>
      <c r="N36" s="19">
        <v>99.548000000000002</v>
      </c>
      <c r="O36" s="20">
        <f t="shared" si="7"/>
        <v>0.45989999999999998</v>
      </c>
      <c r="P36" s="20">
        <f t="shared" si="8"/>
        <v>0.44413000000000002</v>
      </c>
      <c r="Q36" s="19">
        <f t="shared" si="9"/>
        <v>98.643969999999996</v>
      </c>
      <c r="R36" s="20">
        <v>8.0840988143459663E-2</v>
      </c>
      <c r="S36" s="19">
        <v>16.894733829891898</v>
      </c>
      <c r="T36" s="21">
        <v>307.23692937795215</v>
      </c>
      <c r="U36" s="21">
        <v>9301.3144295499187</v>
      </c>
      <c r="V36" s="21">
        <v>6264.9685485381597</v>
      </c>
      <c r="W36" s="21">
        <v>3884.8548393641754</v>
      </c>
      <c r="X36" s="21">
        <v>2909.4560965542132</v>
      </c>
      <c r="Y36" s="21">
        <v>1235.0263300294446</v>
      </c>
      <c r="Z36" s="21">
        <v>584.02267288332496</v>
      </c>
      <c r="AA36" s="21">
        <v>616.97768657453776</v>
      </c>
      <c r="AB36" s="21">
        <v>359.83413256840322</v>
      </c>
      <c r="AC36" s="21">
        <v>251.59026667131818</v>
      </c>
      <c r="AD36" s="21">
        <v>198.74187389771976</v>
      </c>
      <c r="AE36" s="21">
        <v>160.63562679062815</v>
      </c>
      <c r="AF36" s="23">
        <v>128.1016163113959</v>
      </c>
      <c r="AG36" s="23">
        <v>111.94977909400905</v>
      </c>
      <c r="AH36" s="23">
        <v>100.62375770654383</v>
      </c>
      <c r="AI36" s="23">
        <v>1346.8258823901788</v>
      </c>
      <c r="AJ36" s="19">
        <v>-12.266857881368741</v>
      </c>
      <c r="AK36" s="24">
        <v>0.57392652644603581</v>
      </c>
      <c r="AL36" s="27">
        <f t="shared" si="10"/>
        <v>59.596624215830658</v>
      </c>
      <c r="AM36" s="24">
        <v>0.66904737395343805</v>
      </c>
      <c r="AN36" s="26">
        <v>1.0422198352842265</v>
      </c>
      <c r="AO36" s="25">
        <f t="shared" si="11"/>
        <v>22360.593914006466</v>
      </c>
      <c r="AP36" s="25">
        <f t="shared" si="12"/>
        <v>3246.1929626247488</v>
      </c>
      <c r="AQ36" s="25">
        <f t="shared" si="13"/>
        <v>501.31077990257694</v>
      </c>
    </row>
    <row r="37" spans="1:43" s="18" customFormat="1" ht="12.75" x14ac:dyDescent="0.15">
      <c r="A37" s="18" t="s">
        <v>46</v>
      </c>
      <c r="B37" s="19">
        <v>42.14</v>
      </c>
      <c r="C37" s="20">
        <v>0.19800000000000001</v>
      </c>
      <c r="D37" s="20">
        <v>0</v>
      </c>
      <c r="E37" s="20">
        <v>2.3E-2</v>
      </c>
      <c r="F37" s="20">
        <v>9.9000000000000005E-2</v>
      </c>
      <c r="G37" s="20">
        <v>8.9999999999999993E-3</v>
      </c>
      <c r="H37" s="19">
        <v>55.127000000000002</v>
      </c>
      <c r="I37" s="20">
        <v>0</v>
      </c>
      <c r="J37" s="20">
        <v>0.13800000000000001</v>
      </c>
      <c r="K37" s="20">
        <v>3.0000000000000001E-3</v>
      </c>
      <c r="L37" s="20">
        <v>2.0459999999999998</v>
      </c>
      <c r="M37" s="20">
        <v>0.82299999999999995</v>
      </c>
      <c r="N37" s="19">
        <v>99.722999999999999</v>
      </c>
      <c r="O37" s="20">
        <f t="shared" si="7"/>
        <v>0.85931999999999986</v>
      </c>
      <c r="P37" s="20">
        <f t="shared" si="8"/>
        <v>0.18928999999999999</v>
      </c>
      <c r="Q37" s="19">
        <f t="shared" si="9"/>
        <v>98.674390000000002</v>
      </c>
      <c r="R37" s="20">
        <v>6.5121267021917187E-2</v>
      </c>
      <c r="S37" s="19">
        <v>17.469821646856875</v>
      </c>
      <c r="T37" s="21">
        <v>284.64207255470609</v>
      </c>
      <c r="U37" s="21">
        <v>8564.7450366482099</v>
      </c>
      <c r="V37" s="21">
        <v>5857.3152569845142</v>
      </c>
      <c r="W37" s="21">
        <v>3673.2487600998284</v>
      </c>
      <c r="X37" s="21">
        <v>2756.9071636687499</v>
      </c>
      <c r="Y37" s="21">
        <v>1150.1431948402801</v>
      </c>
      <c r="Z37" s="21">
        <v>511.76556409370897</v>
      </c>
      <c r="AA37" s="21">
        <v>584.21450137422949</v>
      </c>
      <c r="AB37" s="21">
        <v>335.97228726467745</v>
      </c>
      <c r="AC37" s="21">
        <v>231.40450928116263</v>
      </c>
      <c r="AD37" s="21">
        <v>180.68795486489407</v>
      </c>
      <c r="AE37" s="21">
        <v>142.6653821642675</v>
      </c>
      <c r="AF37" s="23">
        <v>114.6338523392069</v>
      </c>
      <c r="AG37" s="19">
        <v>95.097708197281847</v>
      </c>
      <c r="AH37" s="19">
        <v>89.440816252344305</v>
      </c>
      <c r="AI37" s="23">
        <v>915.08423334618124</v>
      </c>
      <c r="AJ37" s="19">
        <v>-10.668552427089294</v>
      </c>
      <c r="AK37" s="24">
        <v>0.47674873194673478</v>
      </c>
      <c r="AL37" s="27">
        <f t="shared" si="10"/>
        <v>64.601851268870945</v>
      </c>
      <c r="AM37" s="24">
        <v>0.62432242707098007</v>
      </c>
      <c r="AN37" s="26">
        <v>1.0442781948027515</v>
      </c>
      <c r="AO37" s="25">
        <f t="shared" si="11"/>
        <v>20852.216217401303</v>
      </c>
      <c r="AP37" s="25">
        <f t="shared" si="12"/>
        <v>2994.1880117189526</v>
      </c>
      <c r="AQ37" s="25">
        <f t="shared" si="13"/>
        <v>441.83775895310055</v>
      </c>
    </row>
    <row r="38" spans="1:43" s="18" customFormat="1" ht="12.75" x14ac:dyDescent="0.15">
      <c r="A38" s="18" t="s">
        <v>47</v>
      </c>
      <c r="B38" s="19">
        <v>41.732999999999997</v>
      </c>
      <c r="C38" s="20">
        <v>0.26400000000000001</v>
      </c>
      <c r="D38" s="20">
        <v>0</v>
      </c>
      <c r="E38" s="20">
        <v>8.0000000000000002E-3</v>
      </c>
      <c r="F38" s="20">
        <v>0.13100000000000001</v>
      </c>
      <c r="G38" s="20">
        <v>7.0000000000000001E-3</v>
      </c>
      <c r="H38" s="19">
        <v>54.689</v>
      </c>
      <c r="I38" s="20">
        <v>0.01</v>
      </c>
      <c r="J38" s="20">
        <v>0.19500000000000001</v>
      </c>
      <c r="K38" s="20">
        <v>1.2999999999999999E-2</v>
      </c>
      <c r="L38" s="20">
        <v>1.8080000000000001</v>
      </c>
      <c r="M38" s="20">
        <v>1.3720000000000001</v>
      </c>
      <c r="N38" s="19">
        <v>99.587000000000003</v>
      </c>
      <c r="O38" s="20">
        <f t="shared" si="7"/>
        <v>0.75936000000000003</v>
      </c>
      <c r="P38" s="20">
        <f t="shared" si="8"/>
        <v>0.31556000000000006</v>
      </c>
      <c r="Q38" s="19">
        <f t="shared" si="9"/>
        <v>98.512079999999997</v>
      </c>
      <c r="R38" s="20">
        <v>8.4085558383976258E-2</v>
      </c>
      <c r="S38" s="19">
        <v>12.232419178535318</v>
      </c>
      <c r="T38" s="21">
        <v>397.18901012818168</v>
      </c>
      <c r="U38" s="21">
        <v>10089.705352991119</v>
      </c>
      <c r="V38" s="21">
        <v>7009.3863308153732</v>
      </c>
      <c r="W38" s="21">
        <v>4465.6751236440332</v>
      </c>
      <c r="X38" s="21">
        <v>3401.8350976994493</v>
      </c>
      <c r="Y38" s="21">
        <v>1505.1501149394333</v>
      </c>
      <c r="Z38" s="21">
        <v>746.50987818855833</v>
      </c>
      <c r="AA38" s="21">
        <v>771.91496022564252</v>
      </c>
      <c r="AB38" s="21">
        <v>460.09636822615062</v>
      </c>
      <c r="AC38" s="21">
        <v>326.3106722808572</v>
      </c>
      <c r="AD38" s="21">
        <v>258.12800843788858</v>
      </c>
      <c r="AE38" s="21">
        <v>211.61465110073601</v>
      </c>
      <c r="AF38" s="23">
        <v>160.66463006587145</v>
      </c>
      <c r="AG38" s="23">
        <v>141.14251667181364</v>
      </c>
      <c r="AH38" s="23">
        <v>124.57670530693406</v>
      </c>
      <c r="AI38" s="23">
        <v>1333.5116494795193</v>
      </c>
      <c r="AJ38" s="19">
        <v>-11.127373633341371</v>
      </c>
      <c r="AK38" s="24">
        <v>0.49686792384361189</v>
      </c>
      <c r="AL38" s="27">
        <f t="shared" si="10"/>
        <v>51.276833962577307</v>
      </c>
      <c r="AM38" s="24">
        <v>0.69256560910421827</v>
      </c>
      <c r="AN38" s="26">
        <v>1.0442324688858056</v>
      </c>
      <c r="AO38" s="25">
        <f t="shared" si="11"/>
        <v>24966.601905149972</v>
      </c>
      <c r="AP38" s="25">
        <f t="shared" si="12"/>
        <v>4068.1100022985302</v>
      </c>
      <c r="AQ38" s="25">
        <f t="shared" si="13"/>
        <v>637.99850314535513</v>
      </c>
    </row>
    <row r="39" spans="1:43" s="18" customFormat="1" ht="13.5" thickBot="1" x14ac:dyDescent="0.2">
      <c r="A39" s="36" t="s">
        <v>48</v>
      </c>
      <c r="B39" s="37">
        <v>42.244999999999997</v>
      </c>
      <c r="C39" s="38">
        <v>0.19700000000000001</v>
      </c>
      <c r="D39" s="38">
        <v>8.0000000000000002E-3</v>
      </c>
      <c r="E39" s="38">
        <v>5.7000000000000002E-2</v>
      </c>
      <c r="F39" s="38">
        <v>0.107</v>
      </c>
      <c r="G39" s="38">
        <v>3.0000000000000001E-3</v>
      </c>
      <c r="H39" s="37">
        <v>55.365000000000002</v>
      </c>
      <c r="I39" s="38">
        <v>5.6000000000000001E-2</v>
      </c>
      <c r="J39" s="38">
        <v>0.159</v>
      </c>
      <c r="K39" s="38">
        <v>0</v>
      </c>
      <c r="L39" s="38">
        <v>2.532</v>
      </c>
      <c r="M39" s="38">
        <v>0.65900000000000003</v>
      </c>
      <c r="N39" s="37">
        <v>100.35899999999999</v>
      </c>
      <c r="O39" s="38">
        <f t="shared" si="7"/>
        <v>1.0634399999999999</v>
      </c>
      <c r="P39" s="38">
        <f t="shared" si="8"/>
        <v>0.15157000000000001</v>
      </c>
      <c r="Q39" s="37">
        <f t="shared" si="9"/>
        <v>99.143989999999988</v>
      </c>
      <c r="R39" s="38">
        <v>8.8489202043970247E-2</v>
      </c>
      <c r="S39" s="38">
        <v>8.6481276303101229</v>
      </c>
      <c r="T39" s="39">
        <v>285.38766122005973</v>
      </c>
      <c r="U39" s="39">
        <v>8351.3996739618888</v>
      </c>
      <c r="V39" s="39">
        <v>5975.323703260513</v>
      </c>
      <c r="W39" s="39">
        <v>3898.6804091483809</v>
      </c>
      <c r="X39" s="39">
        <v>3012.5180738513177</v>
      </c>
      <c r="Y39" s="39">
        <v>1268.1582985607347</v>
      </c>
      <c r="Z39" s="39">
        <v>655.66537758838751</v>
      </c>
      <c r="AA39" s="39">
        <v>640.66592313638694</v>
      </c>
      <c r="AB39" s="39">
        <v>359.3337521103399</v>
      </c>
      <c r="AC39" s="39">
        <v>242.89148637108045</v>
      </c>
      <c r="AD39" s="39">
        <v>187.20995003926774</v>
      </c>
      <c r="AE39" s="39">
        <v>147.43256114822472</v>
      </c>
      <c r="AF39" s="40">
        <v>109.75207748069178</v>
      </c>
      <c r="AG39" s="37">
        <v>94.874501696594933</v>
      </c>
      <c r="AH39" s="37">
        <v>81.961768384075043</v>
      </c>
      <c r="AI39" s="40">
        <v>1393.0884522965225</v>
      </c>
      <c r="AJ39" s="37">
        <v>-10.859540076459696</v>
      </c>
      <c r="AK39" s="41">
        <v>0.48424370749319989</v>
      </c>
      <c r="AL39" s="42">
        <f t="shared" si="10"/>
        <v>63.140837160787228</v>
      </c>
      <c r="AM39" s="41">
        <v>0.72741073342487006</v>
      </c>
      <c r="AN39" s="43">
        <v>1.0471839697621244</v>
      </c>
      <c r="AO39" s="44">
        <f t="shared" si="11"/>
        <v>21237.921860222104</v>
      </c>
      <c r="AP39" s="44">
        <f t="shared" si="12"/>
        <v>3353.9247878061974</v>
      </c>
      <c r="AQ39" s="44">
        <f t="shared" si="13"/>
        <v>434.02090870958648</v>
      </c>
    </row>
    <row r="40" spans="1:43" x14ac:dyDescent="0.15">
      <c r="B40" s="46"/>
      <c r="C40" s="47"/>
      <c r="D40" s="47"/>
      <c r="E40" s="47"/>
      <c r="F40" s="47"/>
      <c r="G40" s="47"/>
      <c r="H40" s="46"/>
      <c r="I40" s="47"/>
      <c r="J40" s="47"/>
      <c r="K40" s="47"/>
      <c r="L40" s="47"/>
      <c r="M40" s="47"/>
      <c r="N40" s="46"/>
      <c r="O40" s="47"/>
      <c r="P40" s="47"/>
      <c r="Q40" s="46"/>
      <c r="R40" s="47"/>
      <c r="S40" s="47"/>
      <c r="AF40" s="46"/>
      <c r="AG40" s="46"/>
      <c r="AH40" s="46"/>
      <c r="AI40" s="49"/>
      <c r="AK40" s="50"/>
    </row>
    <row r="41" spans="1:43" x14ac:dyDescent="0.15">
      <c r="S41" s="47"/>
    </row>
  </sheetData>
  <sortState xmlns:xlrd2="http://schemas.microsoft.com/office/spreadsheetml/2017/richdata2" ref="AN4:AN40">
    <sortCondition ref="AN4"/>
  </sortState>
  <mergeCells count="1">
    <mergeCell ref="A2:A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Junjie Zhang</cp:lastModifiedBy>
  <dcterms:modified xsi:type="dcterms:W3CDTF">2021-05-14T02:35:54Z</dcterms:modified>
</cp:coreProperties>
</file>