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ny\Desktop\"/>
    </mc:Choice>
  </mc:AlternateContent>
  <bookViews>
    <workbookView xWindow="0" yWindow="0" windowWidth="23040" windowHeight="1028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1" l="1"/>
  <c r="C46" i="1"/>
  <c r="C47" i="1"/>
  <c r="C48" i="1"/>
  <c r="C49" i="1"/>
  <c r="B45" i="1"/>
  <c r="B46" i="1"/>
  <c r="B47" i="1"/>
  <c r="B48" i="1"/>
  <c r="B49" i="1"/>
  <c r="C44" i="1"/>
  <c r="B44" i="1"/>
  <c r="C39" i="1"/>
  <c r="C40" i="1"/>
  <c r="C41" i="1"/>
  <c r="C42" i="1"/>
  <c r="C43" i="1"/>
  <c r="C38" i="1"/>
  <c r="B39" i="1"/>
  <c r="B40" i="1"/>
  <c r="B41" i="1"/>
  <c r="B42" i="1"/>
  <c r="B43" i="1"/>
  <c r="B38" i="1"/>
  <c r="B33" i="1"/>
  <c r="B34" i="1"/>
  <c r="B35" i="1"/>
  <c r="B36" i="1"/>
  <c r="B37" i="1"/>
  <c r="C33" i="1"/>
  <c r="C34" i="1"/>
  <c r="C35" i="1"/>
  <c r="C36" i="1"/>
  <c r="C37" i="1"/>
  <c r="C32" i="1"/>
  <c r="B32" i="1"/>
  <c r="C20" i="1"/>
  <c r="C21" i="1"/>
  <c r="C22" i="1"/>
  <c r="C23" i="1"/>
  <c r="C24" i="1"/>
  <c r="C25" i="1" s="1"/>
  <c r="C19" i="1"/>
  <c r="B20" i="1"/>
  <c r="B26" i="1" s="1"/>
  <c r="B21" i="1"/>
  <c r="B27" i="1" s="1"/>
  <c r="B22" i="1"/>
  <c r="B28" i="1" s="1"/>
  <c r="B23" i="1"/>
  <c r="B29" i="1" s="1"/>
  <c r="B24" i="1"/>
  <c r="B30" i="1" s="1"/>
  <c r="B31" i="1" s="1"/>
  <c r="B19" i="1"/>
  <c r="B25" i="1" s="1"/>
  <c r="C18" i="1"/>
  <c r="B18" i="1"/>
  <c r="C17" i="1"/>
  <c r="B17" i="1"/>
  <c r="C16" i="1"/>
  <c r="B16" i="1"/>
  <c r="C15" i="1"/>
  <c r="B15" i="1"/>
  <c r="C14" i="1"/>
  <c r="B14" i="1"/>
  <c r="C13" i="1"/>
  <c r="B13" i="1"/>
  <c r="C12" i="1"/>
  <c r="B12" i="1"/>
  <c r="C6" i="1"/>
  <c r="C7" i="1"/>
  <c r="C8" i="1"/>
  <c r="C9" i="1"/>
  <c r="C10" i="1"/>
  <c r="C11" i="1"/>
  <c r="B6" i="1"/>
  <c r="B7" i="1"/>
  <c r="B8" i="1"/>
  <c r="B9" i="1"/>
  <c r="B10" i="1"/>
  <c r="B11" i="1"/>
  <c r="C5" i="1"/>
  <c r="B5" i="1"/>
  <c r="C26" i="1" l="1"/>
  <c r="C28" i="1" s="1"/>
  <c r="C30" i="1" s="1"/>
  <c r="C27" i="1"/>
  <c r="C29" i="1" s="1"/>
  <c r="C31" i="1" s="1"/>
</calcChain>
</file>

<file path=xl/sharedStrings.xml><?xml version="1.0" encoding="utf-8"?>
<sst xmlns="http://schemas.openxmlformats.org/spreadsheetml/2006/main" count="122" uniqueCount="69">
  <si>
    <t>Са</t>
  </si>
  <si>
    <t>К</t>
  </si>
  <si>
    <t>0-7</t>
  </si>
  <si>
    <t>25-35</t>
  </si>
  <si>
    <t>45-55</t>
  </si>
  <si>
    <t>70-80</t>
  </si>
  <si>
    <t>120-130</t>
  </si>
  <si>
    <t>200-210</t>
  </si>
  <si>
    <t>0. 356</t>
  </si>
  <si>
    <t>65-75</t>
  </si>
  <si>
    <t>90-100</t>
  </si>
  <si>
    <t>160-170</t>
  </si>
  <si>
    <t>0 37</t>
  </si>
  <si>
    <t>15-25</t>
  </si>
  <si>
    <t>0.( 56</t>
  </si>
  <si>
    <t>30-40</t>
  </si>
  <si>
    <t>0.( 42</t>
  </si>
  <si>
    <t>170-180</t>
  </si>
  <si>
    <t>0.(98</t>
  </si>
  <si>
    <t>8 35</t>
  </si>
  <si>
    <t>21-31</t>
  </si>
  <si>
    <t>8 52</t>
  </si>
  <si>
    <t>33-43</t>
  </si>
  <si>
    <t>50-60</t>
  </si>
  <si>
    <t>140-150</t>
  </si>
  <si>
    <t>0-5</t>
  </si>
  <si>
    <t>17-27</t>
  </si>
  <si>
    <t>37-47</t>
  </si>
  <si>
    <t>60-70</t>
  </si>
  <si>
    <t>155-165</t>
  </si>
  <si>
    <t>23-33</t>
  </si>
  <si>
    <t>40-50</t>
  </si>
  <si>
    <t>0-10</t>
  </si>
  <si>
    <t>30,3</t>
  </si>
  <si>
    <t>22-32</t>
  </si>
  <si>
    <t>C:N</t>
    <phoneticPr fontId="3" type="noConversion"/>
  </si>
  <si>
    <t>Мg</t>
    <phoneticPr fontId="3" type="noConversion"/>
  </si>
  <si>
    <t>Na</t>
    <phoneticPr fontId="3" type="noConversion"/>
  </si>
  <si>
    <t>7-25</t>
    <phoneticPr fontId="2" type="noConversion"/>
  </si>
  <si>
    <t>7-15</t>
    <phoneticPr fontId="2" type="noConversion"/>
  </si>
  <si>
    <t>7-21</t>
    <phoneticPr fontId="2" type="noConversion"/>
  </si>
  <si>
    <t>5-17</t>
    <phoneticPr fontId="2" type="noConversion"/>
  </si>
  <si>
    <t>7-23</t>
    <phoneticPr fontId="2" type="noConversion"/>
  </si>
  <si>
    <t>1#</t>
    <phoneticPr fontId="2" type="noConversion"/>
  </si>
  <si>
    <t>2#</t>
    <phoneticPr fontId="2" type="noConversion"/>
  </si>
  <si>
    <t>3#</t>
    <phoneticPr fontId="2" type="noConversion"/>
  </si>
  <si>
    <t>4#</t>
    <phoneticPr fontId="2" type="noConversion"/>
  </si>
  <si>
    <t>5#</t>
    <phoneticPr fontId="2" type="noConversion"/>
  </si>
  <si>
    <t>6#</t>
    <phoneticPr fontId="2" type="noConversion"/>
  </si>
  <si>
    <t>7#</t>
    <phoneticPr fontId="2" type="noConversion"/>
  </si>
  <si>
    <t>缺测</t>
    <phoneticPr fontId="2" type="noConversion"/>
  </si>
  <si>
    <t>海拔\m</t>
    <phoneticPr fontId="2" type="noConversion"/>
  </si>
  <si>
    <t>经度\oE</t>
    <phoneticPr fontId="2" type="noConversion"/>
  </si>
  <si>
    <r>
      <rPr>
        <sz val="12"/>
        <rFont val="宋体"/>
        <family val="3"/>
        <charset val="134"/>
      </rPr>
      <t>剖面编号</t>
    </r>
    <phoneticPr fontId="3" type="noConversion"/>
  </si>
  <si>
    <r>
      <t>纬度\</t>
    </r>
    <r>
      <rPr>
        <sz val="10"/>
        <rFont val="宋体"/>
        <family val="3"/>
        <charset val="134"/>
      </rPr>
      <t>o</t>
    </r>
    <r>
      <rPr>
        <sz val="12"/>
        <rFont val="宋体"/>
        <family val="3"/>
        <charset val="134"/>
      </rPr>
      <t>N</t>
    </r>
    <phoneticPr fontId="2" type="noConversion"/>
  </si>
  <si>
    <r>
      <rPr>
        <sz val="12"/>
        <rFont val="宋体"/>
        <family val="3"/>
        <charset val="134"/>
      </rPr>
      <t>取样深度</t>
    </r>
    <r>
      <rPr>
        <sz val="12"/>
        <rFont val="Times New Roman"/>
        <family val="1"/>
      </rPr>
      <t>\cm</t>
    </r>
    <phoneticPr fontId="3" type="noConversion"/>
  </si>
  <si>
    <r>
      <rPr>
        <sz val="12"/>
        <rFont val="宋体"/>
        <family val="3"/>
        <charset val="134"/>
      </rPr>
      <t>有机质含量</t>
    </r>
    <r>
      <rPr>
        <sz val="12"/>
        <rFont val="Times New Roman"/>
        <family val="1"/>
      </rPr>
      <t>\%</t>
    </r>
    <phoneticPr fontId="3" type="noConversion"/>
  </si>
  <si>
    <r>
      <rPr>
        <sz val="12"/>
        <rFont val="宋体"/>
        <family val="3"/>
        <charset val="134"/>
      </rPr>
      <t>总氮</t>
    </r>
    <r>
      <rPr>
        <sz val="12"/>
        <rFont val="Times New Roman"/>
        <family val="1"/>
      </rPr>
      <t>\%</t>
    </r>
    <phoneticPr fontId="3" type="noConversion"/>
  </si>
  <si>
    <r>
      <t>СО</t>
    </r>
    <r>
      <rPr>
        <vertAlign val="subscript"/>
        <sz val="12"/>
        <rFont val="Times New Roman"/>
        <family val="1"/>
      </rPr>
      <t>2</t>
    </r>
    <phoneticPr fontId="3" type="noConversion"/>
  </si>
  <si>
    <r>
      <t>СаСО</t>
    </r>
    <r>
      <rPr>
        <vertAlign val="subscript"/>
        <sz val="12"/>
        <rFont val="Times New Roman"/>
        <family val="1"/>
      </rPr>
      <t>3</t>
    </r>
  </si>
  <si>
    <r>
      <rPr>
        <sz val="12"/>
        <rFont val="宋体"/>
        <family val="3"/>
        <charset val="134"/>
      </rPr>
      <t>阳离子交换量</t>
    </r>
    <r>
      <rPr>
        <sz val="12"/>
        <rFont val="Times New Roman"/>
        <family val="1"/>
      </rPr>
      <t>\</t>
    </r>
    <r>
      <rPr>
        <sz val="12"/>
        <rFont val="宋体"/>
        <family val="3"/>
        <charset val="134"/>
      </rPr>
      <t>（</t>
    </r>
    <r>
      <rPr>
        <sz val="12"/>
        <rFont val="Times New Roman"/>
        <family val="1"/>
      </rPr>
      <t>meq/100 g</t>
    </r>
    <r>
      <rPr>
        <sz val="12"/>
        <rFont val="宋体"/>
        <family val="3"/>
        <charset val="134"/>
      </rPr>
      <t>）</t>
    </r>
    <phoneticPr fontId="3" type="noConversion"/>
  </si>
  <si>
    <r>
      <t>Na</t>
    </r>
    <r>
      <rPr>
        <sz val="12"/>
        <rFont val="宋体"/>
        <family val="3"/>
        <charset val="134"/>
      </rPr>
      <t>占总量的百分比</t>
    </r>
    <r>
      <rPr>
        <sz val="12"/>
        <rFont val="Times New Roman"/>
        <family val="1"/>
      </rPr>
      <t>\%</t>
    </r>
    <phoneticPr fontId="3" type="noConversion"/>
  </si>
  <si>
    <r>
      <t>рН</t>
    </r>
    <r>
      <rPr>
        <sz val="12"/>
        <rFont val="宋体"/>
        <family val="3"/>
        <charset val="134"/>
      </rPr>
      <t>值</t>
    </r>
    <phoneticPr fontId="3" type="noConversion"/>
  </si>
  <si>
    <r>
      <rPr>
        <sz val="12"/>
        <rFont val="宋体"/>
        <family val="3"/>
        <charset val="134"/>
      </rPr>
      <t>养分有效性</t>
    </r>
    <phoneticPr fontId="3" type="noConversion"/>
  </si>
  <si>
    <r>
      <rPr>
        <sz val="12"/>
        <rFont val="宋体"/>
        <family val="3"/>
        <charset val="134"/>
      </rPr>
      <t>总量</t>
    </r>
    <phoneticPr fontId="3" type="noConversion"/>
  </si>
  <si>
    <r>
      <rPr>
        <vertAlign val="subscript"/>
        <sz val="12"/>
        <rFont val="宋体"/>
        <family val="3"/>
        <charset val="134"/>
      </rPr>
      <t>速效磷</t>
    </r>
    <r>
      <rPr>
        <vertAlign val="subscript"/>
        <sz val="12"/>
        <rFont val="Times New Roman"/>
        <family val="1"/>
      </rPr>
      <t>P2O5</t>
    </r>
    <phoneticPr fontId="3" type="noConversion"/>
  </si>
  <si>
    <r>
      <rPr>
        <vertAlign val="subscript"/>
        <sz val="12"/>
        <rFont val="宋体"/>
        <family val="3"/>
        <charset val="134"/>
      </rPr>
      <t>速效钾</t>
    </r>
    <r>
      <rPr>
        <vertAlign val="subscript"/>
        <sz val="12"/>
        <rFont val="Times New Roman"/>
        <family val="1"/>
      </rPr>
      <t>K2O</t>
    </r>
    <phoneticPr fontId="3" type="noConversion"/>
  </si>
  <si>
    <r>
      <rPr>
        <sz val="12"/>
        <rFont val="宋体"/>
        <family val="3"/>
        <charset val="134"/>
      </rPr>
      <t>碱解氮</t>
    </r>
    <phoneticPr fontId="3" type="noConversion"/>
  </si>
  <si>
    <r>
      <t>2і</t>
    </r>
    <r>
      <rPr>
        <sz val="12"/>
        <rFont val="Times New Roman"/>
        <family val="1"/>
      </rPr>
      <t xml:space="preserve">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</si>
</sst>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00_ "/>
    <numFmt numFmtId="177" formatCode="0.0000_);[Red]\(0.0000\)"/>
    <numFmt numFmtId="178" formatCode="0_);[Red]\(0\)"/>
  </numFmts>
  <fonts count="11">
    <font>
      <sz val="11"/>
      <color theme="1"/>
      <name val="宋体"/>
      <family val="2"/>
      <charset val="134"/>
      <scheme val="minor"/>
    </font>
    <font>
      <sz val="12"/>
      <name val="宋体"/>
      <charset val="134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宋体"/>
      <family val="3"/>
      <charset val="134"/>
    </font>
    <font>
      <vertAlign val="subscript"/>
      <sz val="12"/>
      <name val="Times New Roman"/>
      <family val="1"/>
    </font>
    <font>
      <sz val="11"/>
      <name val="宋体"/>
      <family val="2"/>
      <charset val="134"/>
      <scheme val="minor"/>
    </font>
    <font>
      <vertAlign val="subscript"/>
      <sz val="12"/>
      <name val="宋体"/>
      <family val="3"/>
      <charset val="134"/>
    </font>
    <font>
      <i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wrapText="1"/>
    </xf>
    <xf numFmtId="49" fontId="5" fillId="2" borderId="1" xfId="1" applyNumberFormat="1" applyFont="1" applyFill="1" applyBorder="1" applyAlignment="1">
      <alignment horizontal="center" wrapText="1"/>
    </xf>
    <xf numFmtId="49" fontId="5" fillId="2" borderId="1" xfId="1" applyNumberFormat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vertical="top" wrapText="1"/>
    </xf>
    <xf numFmtId="49" fontId="5" fillId="2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wrapText="1"/>
    </xf>
    <xf numFmtId="0" fontId="10" fillId="2" borderId="1" xfId="1" applyFont="1" applyFill="1" applyBorder="1" applyAlignment="1">
      <alignment horizontal="center" wrapText="1"/>
    </xf>
    <xf numFmtId="49" fontId="5" fillId="0" borderId="0" xfId="0" applyNumberFormat="1" applyFont="1">
      <alignment vertical="center"/>
    </xf>
    <xf numFmtId="176" fontId="5" fillId="2" borderId="1" xfId="1" applyNumberFormat="1" applyFont="1" applyFill="1" applyBorder="1" applyAlignment="1">
      <alignment horizontal="center" wrapText="1"/>
    </xf>
    <xf numFmtId="176" fontId="5" fillId="2" borderId="1" xfId="1" applyNumberFormat="1" applyFont="1" applyFill="1" applyBorder="1" applyAlignment="1">
      <alignment horizontal="center" vertical="top" wrapText="1"/>
    </xf>
    <xf numFmtId="176" fontId="5" fillId="0" borderId="0" xfId="0" applyNumberFormat="1" applyFont="1">
      <alignment vertical="center"/>
    </xf>
    <xf numFmtId="177" fontId="5" fillId="2" borderId="1" xfId="1" applyNumberFormat="1" applyFont="1" applyFill="1" applyBorder="1" applyAlignment="1">
      <alignment horizontal="center" wrapText="1"/>
    </xf>
    <xf numFmtId="177" fontId="5" fillId="2" borderId="1" xfId="1" applyNumberFormat="1" applyFont="1" applyFill="1" applyBorder="1" applyAlignment="1">
      <alignment horizontal="center" vertical="top" wrapText="1"/>
    </xf>
    <xf numFmtId="177" fontId="5" fillId="0" borderId="0" xfId="0" applyNumberFormat="1" applyFont="1">
      <alignment vertical="center"/>
    </xf>
    <xf numFmtId="178" fontId="5" fillId="2" borderId="1" xfId="1" applyNumberFormat="1" applyFont="1" applyFill="1" applyBorder="1" applyAlignment="1">
      <alignment horizontal="center" wrapText="1"/>
    </xf>
    <xf numFmtId="178" fontId="5" fillId="0" borderId="0" xfId="0" applyNumberFormat="1" applyFont="1">
      <alignment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2" borderId="1" xfId="1" applyFont="1" applyFill="1" applyBorder="1" applyAlignment="1">
      <alignment vertical="top" wrapText="1"/>
    </xf>
    <xf numFmtId="49" fontId="5" fillId="2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176" fontId="4" fillId="2" borderId="8" xfId="1" applyNumberFormat="1" applyFont="1" applyFill="1" applyBorder="1" applyAlignment="1">
      <alignment horizontal="center" vertical="center" wrapText="1"/>
    </xf>
    <xf numFmtId="176" fontId="8" fillId="0" borderId="9" xfId="0" applyNumberFormat="1" applyFont="1" applyBorder="1" applyAlignment="1">
      <alignment horizontal="center" vertical="center" wrapText="1"/>
    </xf>
    <xf numFmtId="176" fontId="8" fillId="0" borderId="10" xfId="0" applyNumberFormat="1" applyFont="1" applyBorder="1" applyAlignment="1">
      <alignment horizontal="center" vertical="center" wrapText="1"/>
    </xf>
    <xf numFmtId="177" fontId="4" fillId="2" borderId="8" xfId="1" applyNumberFormat="1" applyFont="1" applyFill="1" applyBorder="1" applyAlignment="1">
      <alignment horizontal="center" vertical="center" wrapText="1"/>
    </xf>
    <xf numFmtId="177" fontId="8" fillId="0" borderId="9" xfId="0" applyNumberFormat="1" applyFont="1" applyBorder="1" applyAlignment="1">
      <alignment horizontal="center" vertical="center" wrapText="1"/>
    </xf>
    <xf numFmtId="177" fontId="8" fillId="0" borderId="10" xfId="0" applyNumberFormat="1" applyFont="1" applyBorder="1" applyAlignment="1">
      <alignment horizontal="center" vertical="center" wrapText="1"/>
    </xf>
  </cellXfs>
  <cellStyles count="2">
    <cellStyle name="常规" xfId="0" builtinId="0"/>
    <cellStyle name="常规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tabSelected="1" topLeftCell="A19" workbookViewId="0">
      <selection activeCell="C32" sqref="C32"/>
    </sheetView>
  </sheetViews>
  <sheetFormatPr defaultRowHeight="15.6"/>
  <cols>
    <col min="1" max="1" width="9" style="1" bestFit="1" customWidth="1"/>
    <col min="2" max="2" width="9" style="16" customWidth="1"/>
    <col min="3" max="3" width="19.109375" style="19" customWidth="1"/>
    <col min="4" max="4" width="9" style="1" customWidth="1"/>
    <col min="5" max="5" width="11.5546875" style="13" bestFit="1" customWidth="1"/>
    <col min="6" max="20" width="9" style="1" bestFit="1" customWidth="1"/>
    <col min="21" max="16384" width="8.88671875" style="1"/>
  </cols>
  <sheetData>
    <row r="1" spans="1:20">
      <c r="A1" s="22" t="s">
        <v>53</v>
      </c>
      <c r="B1" s="36" t="s">
        <v>54</v>
      </c>
      <c r="C1" s="39" t="s">
        <v>52</v>
      </c>
      <c r="D1" s="33" t="s">
        <v>51</v>
      </c>
      <c r="E1" s="31" t="s">
        <v>55</v>
      </c>
      <c r="F1" s="22" t="s">
        <v>56</v>
      </c>
      <c r="G1" s="22" t="s">
        <v>57</v>
      </c>
      <c r="H1" s="22" t="s">
        <v>35</v>
      </c>
      <c r="I1" s="22" t="s">
        <v>58</v>
      </c>
      <c r="J1" s="22" t="s">
        <v>59</v>
      </c>
      <c r="K1" s="22" t="s">
        <v>60</v>
      </c>
      <c r="L1" s="22"/>
      <c r="M1" s="22"/>
      <c r="N1" s="22"/>
      <c r="O1" s="22"/>
      <c r="P1" s="22" t="s">
        <v>61</v>
      </c>
      <c r="Q1" s="22" t="s">
        <v>62</v>
      </c>
      <c r="R1" s="24" t="s">
        <v>63</v>
      </c>
      <c r="S1" s="25"/>
      <c r="T1" s="26"/>
    </row>
    <row r="2" spans="1:20">
      <c r="A2" s="23"/>
      <c r="B2" s="37"/>
      <c r="C2" s="40"/>
      <c r="D2" s="34"/>
      <c r="E2" s="32"/>
      <c r="F2" s="23"/>
      <c r="G2" s="22"/>
      <c r="H2" s="22"/>
      <c r="I2" s="22"/>
      <c r="J2" s="22"/>
      <c r="K2" s="22"/>
      <c r="L2" s="22"/>
      <c r="M2" s="22"/>
      <c r="N2" s="22"/>
      <c r="O2" s="22"/>
      <c r="P2" s="23"/>
      <c r="Q2" s="23"/>
      <c r="R2" s="27"/>
      <c r="S2" s="28"/>
      <c r="T2" s="29"/>
    </row>
    <row r="3" spans="1:20" ht="19.2">
      <c r="A3" s="23"/>
      <c r="B3" s="38"/>
      <c r="C3" s="41"/>
      <c r="D3" s="35"/>
      <c r="E3" s="32"/>
      <c r="F3" s="23"/>
      <c r="G3" s="22"/>
      <c r="H3" s="22"/>
      <c r="I3" s="22"/>
      <c r="J3" s="22"/>
      <c r="K3" s="2" t="s">
        <v>0</v>
      </c>
      <c r="L3" s="2" t="s">
        <v>36</v>
      </c>
      <c r="M3" s="2" t="s">
        <v>37</v>
      </c>
      <c r="N3" s="2" t="s">
        <v>1</v>
      </c>
      <c r="O3" s="2" t="s">
        <v>64</v>
      </c>
      <c r="P3" s="23"/>
      <c r="Q3" s="23"/>
      <c r="R3" s="3" t="s">
        <v>65</v>
      </c>
      <c r="S3" s="3" t="s">
        <v>66</v>
      </c>
      <c r="T3" s="2" t="s">
        <v>67</v>
      </c>
    </row>
    <row r="4" spans="1:20" s="21" customFormat="1">
      <c r="A4" s="20">
        <v>1</v>
      </c>
      <c r="B4" s="20">
        <v>2</v>
      </c>
      <c r="C4" s="20">
        <v>3</v>
      </c>
      <c r="D4" s="20">
        <v>4</v>
      </c>
      <c r="E4" s="20">
        <v>5</v>
      </c>
      <c r="F4" s="20">
        <v>6</v>
      </c>
      <c r="G4" s="20">
        <v>7</v>
      </c>
      <c r="H4" s="20">
        <v>8</v>
      </c>
      <c r="I4" s="20">
        <v>9</v>
      </c>
      <c r="J4" s="20">
        <v>10</v>
      </c>
      <c r="K4" s="20">
        <v>11</v>
      </c>
      <c r="L4" s="20">
        <v>12</v>
      </c>
      <c r="M4" s="20">
        <v>13</v>
      </c>
      <c r="N4" s="20">
        <v>14</v>
      </c>
      <c r="O4" s="20">
        <v>15</v>
      </c>
      <c r="P4" s="20">
        <v>16</v>
      </c>
      <c r="Q4" s="20">
        <v>17</v>
      </c>
      <c r="R4" s="20">
        <v>18</v>
      </c>
      <c r="S4" s="20">
        <v>19</v>
      </c>
      <c r="T4" s="20">
        <v>20</v>
      </c>
    </row>
    <row r="5" spans="1:20">
      <c r="A5" s="4" t="s">
        <v>43</v>
      </c>
      <c r="B5" s="14">
        <f>46+45/60+42/60/60</f>
        <v>46.761666666666663</v>
      </c>
      <c r="C5" s="17">
        <f>80+34/60+56.9/60/60</f>
        <v>80.582472222222222</v>
      </c>
      <c r="D5" s="4">
        <v>350</v>
      </c>
      <c r="E5" s="5" t="s">
        <v>2</v>
      </c>
      <c r="F5" s="4">
        <v>1.25</v>
      </c>
      <c r="G5" s="4">
        <v>8.4000000000000005E-2</v>
      </c>
      <c r="H5" s="4">
        <v>8.6</v>
      </c>
      <c r="I5" s="4">
        <v>3.74</v>
      </c>
      <c r="J5" s="4">
        <v>8.5</v>
      </c>
      <c r="K5" s="4">
        <v>5</v>
      </c>
      <c r="L5" s="4">
        <v>2</v>
      </c>
      <c r="M5" s="4">
        <v>0.46</v>
      </c>
      <c r="N5" s="4">
        <v>0.56000000000000005</v>
      </c>
      <c r="O5" s="4">
        <v>8.02</v>
      </c>
      <c r="P5" s="4">
        <v>5.74</v>
      </c>
      <c r="Q5" s="4">
        <v>8.85</v>
      </c>
      <c r="R5" s="4">
        <v>64</v>
      </c>
      <c r="S5" s="4">
        <v>610</v>
      </c>
      <c r="T5" s="4">
        <v>36.4</v>
      </c>
    </row>
    <row r="6" spans="1:20">
      <c r="A6" s="4" t="s">
        <v>43</v>
      </c>
      <c r="B6" s="14">
        <f t="shared" ref="B6:B11" si="0">46+45/60+42/60/60</f>
        <v>46.761666666666663</v>
      </c>
      <c r="C6" s="17">
        <f t="shared" ref="C6:C11" si="1">80+34/60+56.9/60/60</f>
        <v>80.582472222222222</v>
      </c>
      <c r="D6" s="4">
        <v>350</v>
      </c>
      <c r="E6" s="6" t="s">
        <v>38</v>
      </c>
      <c r="F6" s="7">
        <v>0.75</v>
      </c>
      <c r="G6" s="7">
        <v>5.6000000000000001E-2</v>
      </c>
      <c r="H6" s="7">
        <v>7.8</v>
      </c>
      <c r="I6" s="7">
        <v>5.05</v>
      </c>
      <c r="J6" s="7">
        <v>11.5</v>
      </c>
      <c r="K6" s="7">
        <v>4.25</v>
      </c>
      <c r="L6" s="7">
        <v>1.75</v>
      </c>
      <c r="M6" s="7">
        <v>1.03</v>
      </c>
      <c r="N6" s="7">
        <v>0.52</v>
      </c>
      <c r="O6" s="7">
        <v>7.55</v>
      </c>
      <c r="P6" s="7">
        <v>13.64</v>
      </c>
      <c r="Q6" s="7">
        <v>9.14</v>
      </c>
      <c r="R6" s="4">
        <v>10</v>
      </c>
      <c r="S6" s="7">
        <v>580</v>
      </c>
      <c r="T6" s="4">
        <v>28</v>
      </c>
    </row>
    <row r="7" spans="1:20">
      <c r="A7" s="4" t="s">
        <v>43</v>
      </c>
      <c r="B7" s="14">
        <f t="shared" si="0"/>
        <v>46.761666666666663</v>
      </c>
      <c r="C7" s="17">
        <f t="shared" si="1"/>
        <v>80.582472222222222</v>
      </c>
      <c r="D7" s="4">
        <v>350</v>
      </c>
      <c r="E7" s="6" t="s">
        <v>3</v>
      </c>
      <c r="F7" s="7">
        <v>0.32</v>
      </c>
      <c r="G7" s="7">
        <v>4.2000000000000003E-2</v>
      </c>
      <c r="H7" s="7">
        <v>4.4000000000000004</v>
      </c>
      <c r="I7" s="4">
        <v>6.08</v>
      </c>
      <c r="J7" s="7">
        <v>13.8</v>
      </c>
      <c r="K7" s="7">
        <v>2.25</v>
      </c>
      <c r="L7" s="7">
        <v>1.75</v>
      </c>
      <c r="M7" s="7">
        <v>3.07</v>
      </c>
      <c r="N7" s="4">
        <v>0.18</v>
      </c>
      <c r="O7" s="7">
        <v>7.25</v>
      </c>
      <c r="P7" s="7">
        <v>42.34</v>
      </c>
      <c r="Q7" s="7">
        <v>9.94</v>
      </c>
      <c r="R7" s="4">
        <v>6</v>
      </c>
      <c r="S7" s="7">
        <v>500</v>
      </c>
      <c r="T7" s="7">
        <v>19.600000000000001</v>
      </c>
    </row>
    <row r="8" spans="1:20">
      <c r="A8" s="4" t="s">
        <v>43</v>
      </c>
      <c r="B8" s="14">
        <f t="shared" si="0"/>
        <v>46.761666666666663</v>
      </c>
      <c r="C8" s="17">
        <f t="shared" si="1"/>
        <v>80.582472222222222</v>
      </c>
      <c r="D8" s="4">
        <v>350</v>
      </c>
      <c r="E8" s="6" t="s">
        <v>4</v>
      </c>
      <c r="F8" s="7">
        <v>0.28999999999999998</v>
      </c>
      <c r="G8" s="4">
        <v>2.8000000000000001E-2</v>
      </c>
      <c r="H8" s="4">
        <v>6</v>
      </c>
      <c r="I8" s="4">
        <v>6.22</v>
      </c>
      <c r="J8" s="7">
        <v>14.1</v>
      </c>
      <c r="K8" s="7">
        <v>0.25</v>
      </c>
      <c r="L8" s="7">
        <v>3.25</v>
      </c>
      <c r="M8" s="7">
        <v>5.59</v>
      </c>
      <c r="N8" s="7">
        <v>0.33</v>
      </c>
      <c r="O8" s="7">
        <v>9.42</v>
      </c>
      <c r="P8" s="7">
        <v>59.34</v>
      </c>
      <c r="Q8" s="4">
        <v>10.1</v>
      </c>
      <c r="R8" s="4">
        <v>18</v>
      </c>
      <c r="S8" s="7">
        <v>420</v>
      </c>
      <c r="T8" s="4">
        <v>16.8</v>
      </c>
    </row>
    <row r="9" spans="1:20">
      <c r="A9" s="4" t="s">
        <v>43</v>
      </c>
      <c r="B9" s="14">
        <f t="shared" si="0"/>
        <v>46.761666666666663</v>
      </c>
      <c r="C9" s="17">
        <f t="shared" si="1"/>
        <v>80.582472222222222</v>
      </c>
      <c r="D9" s="4">
        <v>350</v>
      </c>
      <c r="E9" s="6" t="s">
        <v>5</v>
      </c>
      <c r="F9" s="8"/>
      <c r="G9" s="8"/>
      <c r="H9" s="8"/>
      <c r="I9" s="7">
        <v>4.68</v>
      </c>
      <c r="J9" s="4">
        <v>10.6</v>
      </c>
      <c r="K9" s="8"/>
      <c r="L9" s="8"/>
      <c r="M9" s="8"/>
      <c r="N9" s="8"/>
      <c r="O9" s="8"/>
      <c r="P9" s="8"/>
      <c r="Q9" s="7">
        <v>9.9499999999999993</v>
      </c>
      <c r="R9" s="8"/>
      <c r="S9" s="8"/>
      <c r="T9" s="8"/>
    </row>
    <row r="10" spans="1:20">
      <c r="A10" s="4" t="s">
        <v>43</v>
      </c>
      <c r="B10" s="14">
        <f t="shared" si="0"/>
        <v>46.761666666666663</v>
      </c>
      <c r="C10" s="17">
        <f t="shared" si="1"/>
        <v>80.582472222222222</v>
      </c>
      <c r="D10" s="4">
        <v>350</v>
      </c>
      <c r="E10" s="6" t="s">
        <v>6</v>
      </c>
      <c r="F10" s="8"/>
      <c r="G10" s="8"/>
      <c r="H10" s="8"/>
      <c r="I10" s="7">
        <v>8.49</v>
      </c>
      <c r="J10" s="7">
        <v>19.3</v>
      </c>
      <c r="K10" s="8"/>
      <c r="L10" s="8"/>
      <c r="M10" s="8"/>
      <c r="N10" s="8"/>
      <c r="O10" s="8"/>
      <c r="P10" s="8"/>
      <c r="Q10" s="7">
        <v>9.68</v>
      </c>
      <c r="R10" s="8"/>
      <c r="S10" s="8"/>
      <c r="T10" s="8"/>
    </row>
    <row r="11" spans="1:20">
      <c r="A11" s="4" t="s">
        <v>43</v>
      </c>
      <c r="B11" s="14">
        <f t="shared" si="0"/>
        <v>46.761666666666663</v>
      </c>
      <c r="C11" s="17">
        <f t="shared" si="1"/>
        <v>80.582472222222222</v>
      </c>
      <c r="D11" s="4">
        <v>350</v>
      </c>
      <c r="E11" s="9" t="s">
        <v>7</v>
      </c>
      <c r="F11" s="8"/>
      <c r="G11" s="8"/>
      <c r="H11" s="8"/>
      <c r="I11" s="10" t="s">
        <v>50</v>
      </c>
      <c r="J11" s="8"/>
      <c r="K11" s="8"/>
      <c r="L11" s="8"/>
      <c r="M11" s="8"/>
      <c r="N11" s="8"/>
      <c r="O11" s="8"/>
      <c r="P11" s="8"/>
      <c r="Q11" s="2">
        <v>9.4499999999999993</v>
      </c>
      <c r="R11" s="8"/>
      <c r="S11" s="8"/>
      <c r="T11" s="8"/>
    </row>
    <row r="12" spans="1:20">
      <c r="A12" s="7" t="s">
        <v>44</v>
      </c>
      <c r="B12" s="14">
        <f>46+45/60+42/60/60</f>
        <v>46.761666666666663</v>
      </c>
      <c r="C12" s="17">
        <f>80+34/60+56.9/60/60</f>
        <v>80.582472222222222</v>
      </c>
      <c r="D12" s="7">
        <v>350</v>
      </c>
      <c r="E12" s="6" t="s">
        <v>2</v>
      </c>
      <c r="F12" s="7">
        <v>0.89</v>
      </c>
      <c r="G12" s="7">
        <v>0.35599999999999998</v>
      </c>
      <c r="H12" s="7">
        <v>9.1999999999999993</v>
      </c>
      <c r="I12" s="7">
        <v>2.64</v>
      </c>
      <c r="J12" s="4">
        <v>6</v>
      </c>
      <c r="K12" s="7">
        <v>5.5</v>
      </c>
      <c r="L12" s="7">
        <v>0.75</v>
      </c>
      <c r="M12" s="7">
        <v>4.28</v>
      </c>
      <c r="N12" s="4">
        <v>0.22</v>
      </c>
      <c r="O12" s="7">
        <v>7.75</v>
      </c>
      <c r="P12" s="7">
        <v>16.52</v>
      </c>
      <c r="Q12" s="7">
        <v>9</v>
      </c>
      <c r="R12" s="4">
        <v>61</v>
      </c>
      <c r="S12" s="7">
        <v>410</v>
      </c>
      <c r="T12" s="7">
        <v>30.8</v>
      </c>
    </row>
    <row r="13" spans="1:20">
      <c r="A13" s="7" t="s">
        <v>44</v>
      </c>
      <c r="B13" s="14">
        <f t="shared" ref="B13:B18" si="2">46+45/60+42/60/60</f>
        <v>46.761666666666663</v>
      </c>
      <c r="C13" s="17">
        <f t="shared" ref="C13:C18" si="3">80+34/60+56.9/60/60</f>
        <v>80.582472222222222</v>
      </c>
      <c r="D13" s="7">
        <v>350</v>
      </c>
      <c r="E13" s="6" t="s">
        <v>38</v>
      </c>
      <c r="F13" s="7">
        <v>0.79</v>
      </c>
      <c r="G13" s="7" t="s">
        <v>8</v>
      </c>
      <c r="H13" s="4">
        <v>8.1999999999999993</v>
      </c>
      <c r="I13" s="7">
        <v>2.84</v>
      </c>
      <c r="J13" s="7">
        <v>6.5</v>
      </c>
      <c r="K13" s="4">
        <v>2</v>
      </c>
      <c r="L13" s="4">
        <v>1</v>
      </c>
      <c r="M13" s="7">
        <v>4.37</v>
      </c>
      <c r="N13" s="7">
        <v>0.54</v>
      </c>
      <c r="O13" s="7">
        <v>7.91</v>
      </c>
      <c r="P13" s="7">
        <v>55.25</v>
      </c>
      <c r="Q13" s="7">
        <v>9.36</v>
      </c>
      <c r="R13" s="7">
        <v>41</v>
      </c>
      <c r="S13" s="7">
        <v>730</v>
      </c>
      <c r="T13" s="7">
        <v>22.4</v>
      </c>
    </row>
    <row r="14" spans="1:20">
      <c r="A14" s="7" t="s">
        <v>44</v>
      </c>
      <c r="B14" s="14">
        <f t="shared" si="2"/>
        <v>46.761666666666663</v>
      </c>
      <c r="C14" s="17">
        <f t="shared" si="3"/>
        <v>80.582472222222222</v>
      </c>
      <c r="D14" s="7">
        <v>350</v>
      </c>
      <c r="E14" s="6" t="s">
        <v>3</v>
      </c>
      <c r="F14" s="7">
        <v>0.32</v>
      </c>
      <c r="G14" s="7">
        <v>0.34200000000000003</v>
      </c>
      <c r="H14" s="7">
        <v>4.4000000000000004</v>
      </c>
      <c r="I14" s="7">
        <v>4.1100000000000003</v>
      </c>
      <c r="J14" s="7">
        <v>9.3000000000000007</v>
      </c>
      <c r="K14" s="7">
        <v>1.5</v>
      </c>
      <c r="L14" s="7">
        <v>2.5</v>
      </c>
      <c r="M14" s="7">
        <v>4.3899999999999997</v>
      </c>
      <c r="N14" s="4">
        <v>0.66</v>
      </c>
      <c r="O14" s="7">
        <v>9.0500000000000007</v>
      </c>
      <c r="P14" s="7">
        <v>48.51</v>
      </c>
      <c r="Q14" s="7">
        <v>9.4600000000000009</v>
      </c>
      <c r="R14" s="4">
        <v>11</v>
      </c>
      <c r="S14" s="7">
        <v>760</v>
      </c>
      <c r="T14" s="7">
        <v>19.600000000000001</v>
      </c>
    </row>
    <row r="15" spans="1:20">
      <c r="A15" s="7" t="s">
        <v>44</v>
      </c>
      <c r="B15" s="14">
        <f t="shared" si="2"/>
        <v>46.761666666666663</v>
      </c>
      <c r="C15" s="17">
        <f t="shared" si="3"/>
        <v>80.582472222222222</v>
      </c>
      <c r="D15" s="7">
        <v>350</v>
      </c>
      <c r="E15" s="6" t="s">
        <v>4</v>
      </c>
      <c r="F15" s="8"/>
      <c r="G15" s="8"/>
      <c r="H15" s="8"/>
      <c r="I15" s="7">
        <v>5.08</v>
      </c>
      <c r="J15" s="4">
        <v>11.6</v>
      </c>
      <c r="K15" s="8"/>
      <c r="L15" s="8"/>
      <c r="M15" s="8"/>
      <c r="N15" s="8"/>
      <c r="O15" s="8"/>
      <c r="P15" s="8"/>
      <c r="Q15" s="7">
        <v>9.32</v>
      </c>
      <c r="R15" s="8"/>
      <c r="S15" s="8"/>
      <c r="T15" s="8"/>
    </row>
    <row r="16" spans="1:20">
      <c r="A16" s="7" t="s">
        <v>44</v>
      </c>
      <c r="B16" s="14">
        <f t="shared" si="2"/>
        <v>46.761666666666663</v>
      </c>
      <c r="C16" s="17">
        <f t="shared" si="3"/>
        <v>80.582472222222222</v>
      </c>
      <c r="D16" s="7">
        <v>350</v>
      </c>
      <c r="E16" s="6" t="s">
        <v>9</v>
      </c>
      <c r="F16" s="8"/>
      <c r="G16" s="8"/>
      <c r="H16" s="8"/>
      <c r="I16" s="7">
        <v>5.28</v>
      </c>
      <c r="J16" s="4">
        <v>12</v>
      </c>
      <c r="K16" s="8"/>
      <c r="L16" s="8"/>
      <c r="M16" s="8"/>
      <c r="N16" s="8"/>
      <c r="O16" s="8"/>
      <c r="P16" s="8"/>
      <c r="Q16" s="7">
        <v>9.35</v>
      </c>
      <c r="R16" s="8"/>
      <c r="S16" s="8"/>
      <c r="T16" s="8"/>
    </row>
    <row r="17" spans="1:20">
      <c r="A17" s="7" t="s">
        <v>44</v>
      </c>
      <c r="B17" s="14">
        <f t="shared" si="2"/>
        <v>46.761666666666663</v>
      </c>
      <c r="C17" s="17">
        <f t="shared" si="3"/>
        <v>80.582472222222222</v>
      </c>
      <c r="D17" s="7">
        <v>350</v>
      </c>
      <c r="E17" s="6" t="s">
        <v>10</v>
      </c>
      <c r="F17" s="8"/>
      <c r="G17" s="8"/>
      <c r="H17" s="8"/>
      <c r="I17" s="7">
        <v>6.15</v>
      </c>
      <c r="J17" s="7">
        <v>14</v>
      </c>
      <c r="K17" s="8"/>
      <c r="L17" s="8"/>
      <c r="M17" s="8"/>
      <c r="N17" s="8"/>
      <c r="O17" s="8"/>
      <c r="P17" s="8"/>
      <c r="Q17" s="7">
        <v>9.65</v>
      </c>
      <c r="R17" s="8"/>
      <c r="S17" s="8"/>
      <c r="T17" s="8"/>
    </row>
    <row r="18" spans="1:20">
      <c r="A18" s="7" t="s">
        <v>44</v>
      </c>
      <c r="B18" s="14">
        <f t="shared" si="2"/>
        <v>46.761666666666663</v>
      </c>
      <c r="C18" s="17">
        <f t="shared" si="3"/>
        <v>80.582472222222222</v>
      </c>
      <c r="D18" s="7">
        <v>350</v>
      </c>
      <c r="E18" s="6" t="s">
        <v>11</v>
      </c>
      <c r="F18" s="8"/>
      <c r="G18" s="8"/>
      <c r="H18" s="8"/>
      <c r="I18" s="7">
        <v>1.87</v>
      </c>
      <c r="J18" s="7">
        <v>4.3</v>
      </c>
      <c r="K18" s="8"/>
      <c r="L18" s="8"/>
      <c r="M18" s="8"/>
      <c r="N18" s="8"/>
      <c r="O18" s="8"/>
      <c r="P18" s="8"/>
      <c r="Q18" s="7">
        <v>10.24</v>
      </c>
      <c r="R18" s="8"/>
      <c r="S18" s="8"/>
      <c r="T18" s="8"/>
    </row>
    <row r="19" spans="1:20">
      <c r="A19" s="7" t="s">
        <v>45</v>
      </c>
      <c r="B19" s="15">
        <f>45+31/60+41.8/60/60</f>
        <v>45.528277777777774</v>
      </c>
      <c r="C19" s="18">
        <f>79+27/60+52/60/60</f>
        <v>79.464444444444453</v>
      </c>
      <c r="D19" s="7">
        <v>530</v>
      </c>
      <c r="E19" s="6" t="s">
        <v>2</v>
      </c>
      <c r="F19" s="4">
        <v>0.61</v>
      </c>
      <c r="G19" s="7" t="s">
        <v>12</v>
      </c>
      <c r="H19" s="7">
        <v>5.0999999999999996</v>
      </c>
      <c r="I19" s="7">
        <v>4.21</v>
      </c>
      <c r="J19" s="7">
        <v>9.6</v>
      </c>
      <c r="K19" s="4">
        <v>6</v>
      </c>
      <c r="L19" s="7">
        <v>2.5</v>
      </c>
      <c r="M19" s="7">
        <v>0.26</v>
      </c>
      <c r="N19" s="7">
        <v>0.42</v>
      </c>
      <c r="O19" s="7">
        <v>9.18</v>
      </c>
      <c r="P19" s="7">
        <v>2.83</v>
      </c>
      <c r="Q19" s="4">
        <v>8.8000000000000007</v>
      </c>
      <c r="R19" s="7">
        <v>35</v>
      </c>
      <c r="S19" s="7">
        <v>420</v>
      </c>
      <c r="T19" s="7">
        <v>30.8</v>
      </c>
    </row>
    <row r="20" spans="1:20">
      <c r="A20" s="7" t="s">
        <v>45</v>
      </c>
      <c r="B20" s="15">
        <f t="shared" ref="B20:B24" si="4">45+31/60+41.8/60/60</f>
        <v>45.528277777777774</v>
      </c>
      <c r="C20" s="18">
        <f t="shared" ref="C20:C24" si="5">79+27/60+52/60/60</f>
        <v>79.464444444444453</v>
      </c>
      <c r="D20" s="7">
        <v>530</v>
      </c>
      <c r="E20" s="6" t="s">
        <v>39</v>
      </c>
      <c r="F20" s="7">
        <v>0.56999999999999995</v>
      </c>
      <c r="G20" s="7">
        <v>0.37</v>
      </c>
      <c r="H20" s="7">
        <v>4.7</v>
      </c>
      <c r="I20" s="7">
        <v>3.51</v>
      </c>
      <c r="J20" s="4">
        <v>8</v>
      </c>
      <c r="K20" s="7">
        <v>5.75</v>
      </c>
      <c r="L20" s="7">
        <v>3</v>
      </c>
      <c r="M20" s="7">
        <v>0.23</v>
      </c>
      <c r="N20" s="7">
        <v>0.36</v>
      </c>
      <c r="O20" s="7">
        <v>9.34</v>
      </c>
      <c r="P20" s="7">
        <v>2.46</v>
      </c>
      <c r="Q20" s="4">
        <v>8.6</v>
      </c>
      <c r="R20" s="4">
        <v>18</v>
      </c>
      <c r="S20" s="7">
        <v>440</v>
      </c>
      <c r="T20" s="4">
        <v>28</v>
      </c>
    </row>
    <row r="21" spans="1:20">
      <c r="A21" s="7" t="s">
        <v>45</v>
      </c>
      <c r="B21" s="15">
        <f t="shared" si="4"/>
        <v>45.528277777777774</v>
      </c>
      <c r="C21" s="18">
        <f t="shared" si="5"/>
        <v>79.464444444444453</v>
      </c>
      <c r="D21" s="7">
        <v>530</v>
      </c>
      <c r="E21" s="5" t="s">
        <v>13</v>
      </c>
      <c r="F21" s="4">
        <v>0.54</v>
      </c>
      <c r="G21" s="4" t="s">
        <v>14</v>
      </c>
      <c r="H21" s="4">
        <v>5.6</v>
      </c>
      <c r="I21" s="4">
        <v>301</v>
      </c>
      <c r="J21" s="4">
        <v>6.8</v>
      </c>
      <c r="K21" s="4">
        <v>4.5</v>
      </c>
      <c r="L21" s="4">
        <v>4.75</v>
      </c>
      <c r="M21" s="4">
        <v>0.28000000000000003</v>
      </c>
      <c r="N21" s="4">
        <v>0.37</v>
      </c>
      <c r="O21" s="4">
        <v>9.9</v>
      </c>
      <c r="P21" s="4">
        <v>2.83</v>
      </c>
      <c r="Q21" s="4">
        <v>8.5399999999999991</v>
      </c>
      <c r="R21" s="4">
        <v>10</v>
      </c>
      <c r="S21" s="4">
        <v>740</v>
      </c>
      <c r="T21" s="4">
        <v>28</v>
      </c>
    </row>
    <row r="22" spans="1:20">
      <c r="A22" s="7" t="s">
        <v>45</v>
      </c>
      <c r="B22" s="15">
        <f t="shared" si="4"/>
        <v>45.528277777777774</v>
      </c>
      <c r="C22" s="18">
        <f t="shared" si="5"/>
        <v>79.464444444444453</v>
      </c>
      <c r="D22" s="7">
        <v>530</v>
      </c>
      <c r="E22" s="5" t="s">
        <v>15</v>
      </c>
      <c r="F22" s="4">
        <v>0.5</v>
      </c>
      <c r="G22" s="4" t="s">
        <v>16</v>
      </c>
      <c r="H22" s="4">
        <v>6.9</v>
      </c>
      <c r="I22" s="4">
        <v>4.78</v>
      </c>
      <c r="J22" s="4">
        <v>10.9</v>
      </c>
      <c r="K22" s="4">
        <v>7.25</v>
      </c>
      <c r="L22" s="11">
        <v>10.25</v>
      </c>
      <c r="M22" s="4">
        <v>1</v>
      </c>
      <c r="N22" s="4">
        <v>0.45</v>
      </c>
      <c r="O22" s="4">
        <v>18.95</v>
      </c>
      <c r="P22" s="4">
        <v>5.28</v>
      </c>
      <c r="Q22" s="4">
        <v>9</v>
      </c>
      <c r="R22" s="4">
        <v>3</v>
      </c>
      <c r="S22" s="4">
        <v>600</v>
      </c>
      <c r="T22" s="4">
        <v>22.4</v>
      </c>
    </row>
    <row r="23" spans="1:20">
      <c r="A23" s="7" t="s">
        <v>45</v>
      </c>
      <c r="B23" s="15">
        <f t="shared" si="4"/>
        <v>45.528277777777774</v>
      </c>
      <c r="C23" s="18">
        <f t="shared" si="5"/>
        <v>79.464444444444453</v>
      </c>
      <c r="D23" s="7">
        <v>530</v>
      </c>
      <c r="E23" s="6" t="s">
        <v>5</v>
      </c>
      <c r="F23" s="8"/>
      <c r="G23" s="8"/>
      <c r="H23" s="8"/>
      <c r="I23" s="7">
        <v>7.69</v>
      </c>
      <c r="J23" s="7">
        <v>17.5</v>
      </c>
      <c r="K23" s="8"/>
      <c r="L23" s="8"/>
      <c r="M23" s="8"/>
      <c r="N23" s="8"/>
      <c r="O23" s="8"/>
      <c r="P23" s="8"/>
      <c r="Q23" s="7">
        <v>9.1999999999999993</v>
      </c>
      <c r="R23" s="8"/>
      <c r="S23" s="8"/>
      <c r="T23" s="8"/>
    </row>
    <row r="24" spans="1:20">
      <c r="A24" s="7" t="s">
        <v>45</v>
      </c>
      <c r="B24" s="15">
        <f t="shared" si="4"/>
        <v>45.528277777777774</v>
      </c>
      <c r="C24" s="18">
        <f t="shared" si="5"/>
        <v>79.464444444444453</v>
      </c>
      <c r="D24" s="7">
        <v>530</v>
      </c>
      <c r="E24" s="6" t="s">
        <v>17</v>
      </c>
      <c r="F24" s="8"/>
      <c r="G24" s="8"/>
      <c r="H24" s="8"/>
      <c r="I24" s="4">
        <v>6.88</v>
      </c>
      <c r="J24" s="7">
        <v>15.6</v>
      </c>
      <c r="K24" s="8"/>
      <c r="L24" s="8"/>
      <c r="M24" s="8"/>
      <c r="N24" s="8"/>
      <c r="O24" s="8"/>
      <c r="P24" s="8"/>
      <c r="Q24" s="7">
        <v>9.25</v>
      </c>
      <c r="R24" s="8"/>
      <c r="S24" s="8"/>
      <c r="T24" s="8"/>
    </row>
    <row r="25" spans="1:20">
      <c r="A25" s="7" t="s">
        <v>46</v>
      </c>
      <c r="B25" s="15">
        <f t="shared" ref="B25:B30" si="6">B19</f>
        <v>45.528277777777774</v>
      </c>
      <c r="C25" s="18">
        <f>C24</f>
        <v>79.464444444444453</v>
      </c>
      <c r="D25" s="7">
        <v>530</v>
      </c>
      <c r="E25" s="6" t="s">
        <v>2</v>
      </c>
      <c r="F25" s="2">
        <v>1.22</v>
      </c>
      <c r="G25" s="7" t="s">
        <v>18</v>
      </c>
      <c r="H25" s="7">
        <v>7.2</v>
      </c>
      <c r="I25" s="7">
        <v>3.48</v>
      </c>
      <c r="J25" s="7">
        <v>7.9</v>
      </c>
      <c r="K25" s="7">
        <v>6.5</v>
      </c>
      <c r="L25" s="7">
        <v>3</v>
      </c>
      <c r="M25" s="7">
        <v>0.24</v>
      </c>
      <c r="N25" s="7">
        <v>1.05</v>
      </c>
      <c r="O25" s="7">
        <v>10.79</v>
      </c>
      <c r="P25" s="2">
        <v>2.2200000000000002</v>
      </c>
      <c r="Q25" s="7">
        <v>8.6999999999999993</v>
      </c>
      <c r="R25" s="2">
        <v>61</v>
      </c>
      <c r="S25" s="2">
        <v>1100</v>
      </c>
      <c r="T25" s="2">
        <v>28</v>
      </c>
    </row>
    <row r="26" spans="1:20">
      <c r="A26" s="7" t="s">
        <v>46</v>
      </c>
      <c r="B26" s="15">
        <f t="shared" si="6"/>
        <v>45.528277777777774</v>
      </c>
      <c r="C26" s="18">
        <f>C25</f>
        <v>79.464444444444453</v>
      </c>
      <c r="D26" s="7">
        <v>530</v>
      </c>
      <c r="E26" s="5" t="s">
        <v>40</v>
      </c>
      <c r="F26" s="4">
        <v>1.04</v>
      </c>
      <c r="G26" s="4">
        <v>8.4000000000000005E-2</v>
      </c>
      <c r="H26" s="4">
        <v>7.2</v>
      </c>
      <c r="I26" s="4">
        <v>3.61</v>
      </c>
      <c r="J26" s="4">
        <v>8.1999999999999993</v>
      </c>
      <c r="K26" s="4">
        <v>7.2</v>
      </c>
      <c r="L26" s="4">
        <v>3</v>
      </c>
      <c r="M26" s="4">
        <v>0.25</v>
      </c>
      <c r="N26" s="4">
        <v>0.56000000000000005</v>
      </c>
      <c r="O26" s="4">
        <v>11.06</v>
      </c>
      <c r="P26" s="4">
        <v>2.2599999999999998</v>
      </c>
      <c r="Q26" s="4" t="s">
        <v>19</v>
      </c>
      <c r="R26" s="4">
        <v>46</v>
      </c>
      <c r="S26" s="4">
        <v>610</v>
      </c>
      <c r="T26" s="4">
        <v>25.2</v>
      </c>
    </row>
    <row r="27" spans="1:20">
      <c r="A27" s="7" t="s">
        <v>46</v>
      </c>
      <c r="B27" s="15">
        <f t="shared" si="6"/>
        <v>45.528277777777774</v>
      </c>
      <c r="C27" s="18">
        <f t="shared" ref="C27:C31" si="7">C25</f>
        <v>79.464444444444453</v>
      </c>
      <c r="D27" s="7">
        <v>530</v>
      </c>
      <c r="E27" s="5" t="s">
        <v>20</v>
      </c>
      <c r="F27" s="4">
        <v>0.97</v>
      </c>
      <c r="G27" s="4">
        <v>8.4000000000000005E-2</v>
      </c>
      <c r="H27" s="4">
        <v>6.7</v>
      </c>
      <c r="I27" s="4">
        <v>3.64</v>
      </c>
      <c r="J27" s="4">
        <v>8.3000000000000007</v>
      </c>
      <c r="K27" s="4">
        <v>7.1</v>
      </c>
      <c r="L27" s="4">
        <v>3.5</v>
      </c>
      <c r="M27" s="4">
        <v>0.25</v>
      </c>
      <c r="N27" s="4">
        <v>0.27</v>
      </c>
      <c r="O27" s="4">
        <v>11.02</v>
      </c>
      <c r="P27" s="4">
        <v>2.27</v>
      </c>
      <c r="Q27" s="4" t="s">
        <v>21</v>
      </c>
      <c r="R27" s="4">
        <v>15</v>
      </c>
      <c r="S27" s="4">
        <v>300</v>
      </c>
      <c r="T27" s="12" t="s">
        <v>68</v>
      </c>
    </row>
    <row r="28" spans="1:20">
      <c r="A28" s="7" t="s">
        <v>46</v>
      </c>
      <c r="B28" s="15">
        <f t="shared" si="6"/>
        <v>45.528277777777774</v>
      </c>
      <c r="C28" s="18">
        <f t="shared" si="7"/>
        <v>79.464444444444453</v>
      </c>
      <c r="D28" s="7">
        <v>530</v>
      </c>
      <c r="E28" s="6" t="s">
        <v>22</v>
      </c>
      <c r="F28" s="7">
        <v>0.64</v>
      </c>
      <c r="G28" s="7">
        <v>5.6000000000000001E-2</v>
      </c>
      <c r="H28" s="4">
        <v>6.6</v>
      </c>
      <c r="I28" s="7">
        <v>4.24</v>
      </c>
      <c r="J28" s="7">
        <v>9.6</v>
      </c>
      <c r="K28" s="7">
        <v>5.7</v>
      </c>
      <c r="L28" s="7">
        <v>3.5</v>
      </c>
      <c r="M28" s="7">
        <v>0.35</v>
      </c>
      <c r="N28" s="7">
        <v>0.25</v>
      </c>
      <c r="O28" s="7">
        <v>9.85</v>
      </c>
      <c r="P28" s="7">
        <v>3.55</v>
      </c>
      <c r="Q28" s="7">
        <v>8.5</v>
      </c>
      <c r="R28" s="7">
        <v>13</v>
      </c>
      <c r="S28" s="7">
        <v>250</v>
      </c>
      <c r="T28" s="7">
        <v>15.6</v>
      </c>
    </row>
    <row r="29" spans="1:20">
      <c r="A29" s="7" t="s">
        <v>46</v>
      </c>
      <c r="B29" s="15">
        <f t="shared" si="6"/>
        <v>45.528277777777774</v>
      </c>
      <c r="C29" s="18">
        <f t="shared" si="7"/>
        <v>79.464444444444453</v>
      </c>
      <c r="D29" s="7">
        <v>530</v>
      </c>
      <c r="E29" s="6" t="s">
        <v>23</v>
      </c>
      <c r="F29" s="8"/>
      <c r="G29" s="8"/>
      <c r="H29" s="8"/>
      <c r="I29" s="4">
        <v>6.22</v>
      </c>
      <c r="J29" s="7">
        <v>14.1</v>
      </c>
      <c r="K29" s="8"/>
      <c r="L29" s="8"/>
      <c r="M29" s="8"/>
      <c r="N29" s="8"/>
      <c r="O29" s="8"/>
      <c r="P29" s="8"/>
      <c r="Q29" s="7">
        <v>8.32</v>
      </c>
      <c r="R29" s="8"/>
      <c r="S29" s="8"/>
      <c r="T29" s="8"/>
    </row>
    <row r="30" spans="1:20">
      <c r="A30" s="7" t="s">
        <v>46</v>
      </c>
      <c r="B30" s="15">
        <f t="shared" si="6"/>
        <v>45.528277777777774</v>
      </c>
      <c r="C30" s="18">
        <f t="shared" si="7"/>
        <v>79.464444444444453</v>
      </c>
      <c r="D30" s="7">
        <v>530</v>
      </c>
      <c r="E30" s="9" t="s">
        <v>10</v>
      </c>
      <c r="F30" s="8"/>
      <c r="G30" s="8"/>
      <c r="H30" s="8"/>
      <c r="I30" s="4">
        <v>6.88</v>
      </c>
      <c r="J30" s="2">
        <v>15.6</v>
      </c>
      <c r="K30" s="8"/>
      <c r="L30" s="8"/>
      <c r="M30" s="8"/>
      <c r="N30" s="8"/>
      <c r="O30" s="8"/>
      <c r="P30" s="8"/>
      <c r="Q30" s="4">
        <v>8.66</v>
      </c>
      <c r="R30" s="8"/>
      <c r="S30" s="8"/>
      <c r="T30" s="8"/>
    </row>
    <row r="31" spans="1:20">
      <c r="A31" s="7" t="s">
        <v>46</v>
      </c>
      <c r="B31" s="15">
        <f>B30</f>
        <v>45.528277777777774</v>
      </c>
      <c r="C31" s="18">
        <f t="shared" si="7"/>
        <v>79.464444444444453</v>
      </c>
      <c r="D31" s="7">
        <v>530</v>
      </c>
      <c r="E31" s="6" t="s">
        <v>24</v>
      </c>
      <c r="F31" s="8"/>
      <c r="G31" s="8"/>
      <c r="H31" s="8"/>
      <c r="I31" s="7">
        <v>7.02</v>
      </c>
      <c r="J31" s="4">
        <v>16</v>
      </c>
      <c r="K31" s="8"/>
      <c r="L31" s="8"/>
      <c r="M31" s="8"/>
      <c r="N31" s="8"/>
      <c r="O31" s="8"/>
      <c r="P31" s="8"/>
      <c r="Q31" s="7">
        <v>8.9</v>
      </c>
      <c r="R31" s="8"/>
      <c r="S31" s="8"/>
      <c r="T31" s="8"/>
    </row>
    <row r="32" spans="1:20">
      <c r="A32" s="7" t="s">
        <v>47</v>
      </c>
      <c r="B32" s="15">
        <f>44+58/60+15.2/60/60</f>
        <v>44.970888888888894</v>
      </c>
      <c r="C32" s="18">
        <f>75+43/60+53.6/60/60</f>
        <v>75.731555555555559</v>
      </c>
      <c r="D32" s="7">
        <v>378</v>
      </c>
      <c r="E32" s="6" t="s">
        <v>25</v>
      </c>
      <c r="F32" s="7">
        <v>2.72</v>
      </c>
      <c r="G32" s="4">
        <v>0.182</v>
      </c>
      <c r="H32" s="7">
        <v>8.6999999999999993</v>
      </c>
      <c r="I32" s="4">
        <v>6.68</v>
      </c>
      <c r="J32" s="7">
        <v>15.2</v>
      </c>
      <c r="K32" s="7">
        <v>4.75</v>
      </c>
      <c r="L32" s="7">
        <v>28.5</v>
      </c>
      <c r="M32" s="7">
        <v>2.29</v>
      </c>
      <c r="N32" s="7">
        <v>0.3</v>
      </c>
      <c r="O32" s="7">
        <v>35.840000000000003</v>
      </c>
      <c r="P32" s="7">
        <v>6.39</v>
      </c>
      <c r="Q32" s="7">
        <v>9.0399999999999991</v>
      </c>
      <c r="R32" s="7">
        <v>54</v>
      </c>
      <c r="S32" s="7">
        <v>1400</v>
      </c>
      <c r="T32" s="7">
        <v>25.2</v>
      </c>
    </row>
    <row r="33" spans="1:20">
      <c r="A33" s="7" t="s">
        <v>47</v>
      </c>
      <c r="B33" s="15">
        <f t="shared" ref="B33:B37" si="8">44+58/60+15.2/60/60</f>
        <v>44.970888888888894</v>
      </c>
      <c r="C33" s="18">
        <f t="shared" ref="C33:C37" si="9">75+43/60+53.6/60/60</f>
        <v>75.731555555555559</v>
      </c>
      <c r="D33" s="7">
        <v>378</v>
      </c>
      <c r="E33" s="6" t="s">
        <v>41</v>
      </c>
      <c r="F33" s="7">
        <v>0.5</v>
      </c>
      <c r="G33" s="7">
        <v>4.2000000000000003E-2</v>
      </c>
      <c r="H33" s="7">
        <v>6.9</v>
      </c>
      <c r="I33" s="7">
        <v>7.62</v>
      </c>
      <c r="J33" s="7">
        <v>17.3</v>
      </c>
      <c r="K33" s="7">
        <v>0.75</v>
      </c>
      <c r="L33" s="7">
        <v>8.25</v>
      </c>
      <c r="M33" s="7">
        <v>1.24</v>
      </c>
      <c r="N33" s="7">
        <v>0.38</v>
      </c>
      <c r="O33" s="4">
        <v>10.62</v>
      </c>
      <c r="P33" s="4">
        <v>11.68</v>
      </c>
      <c r="Q33" s="7">
        <v>9.6199999999999992</v>
      </c>
      <c r="R33" s="7">
        <v>4</v>
      </c>
      <c r="S33" s="7">
        <v>330</v>
      </c>
      <c r="T33" s="7">
        <v>23</v>
      </c>
    </row>
    <row r="34" spans="1:20">
      <c r="A34" s="7" t="s">
        <v>47</v>
      </c>
      <c r="B34" s="15">
        <f t="shared" si="8"/>
        <v>44.970888888888894</v>
      </c>
      <c r="C34" s="18">
        <f t="shared" si="9"/>
        <v>75.731555555555559</v>
      </c>
      <c r="D34" s="7">
        <v>378</v>
      </c>
      <c r="E34" s="5" t="s">
        <v>26</v>
      </c>
      <c r="F34" s="4">
        <v>0.25</v>
      </c>
      <c r="G34" s="4">
        <v>4.2000000000000003E-2</v>
      </c>
      <c r="H34" s="4">
        <v>3.5</v>
      </c>
      <c r="I34" s="4">
        <v>7.02</v>
      </c>
      <c r="J34" s="4">
        <v>16</v>
      </c>
      <c r="K34" s="4">
        <v>4.75</v>
      </c>
      <c r="L34" s="4">
        <v>3.25</v>
      </c>
      <c r="M34" s="4">
        <v>0.22</v>
      </c>
      <c r="N34" s="4">
        <v>0.11</v>
      </c>
      <c r="O34" s="4">
        <v>8.33</v>
      </c>
      <c r="P34" s="4">
        <v>2.64</v>
      </c>
      <c r="Q34" s="4">
        <v>8.6999999999999993</v>
      </c>
      <c r="R34" s="4">
        <v>6</v>
      </c>
      <c r="S34" s="4">
        <v>70</v>
      </c>
      <c r="T34" s="4">
        <v>28</v>
      </c>
    </row>
    <row r="35" spans="1:20">
      <c r="A35" s="7" t="s">
        <v>47</v>
      </c>
      <c r="B35" s="15">
        <f t="shared" si="8"/>
        <v>44.970888888888894</v>
      </c>
      <c r="C35" s="18">
        <f t="shared" si="9"/>
        <v>75.731555555555559</v>
      </c>
      <c r="D35" s="7">
        <v>378</v>
      </c>
      <c r="E35" s="6" t="s">
        <v>27</v>
      </c>
      <c r="F35" s="4">
        <v>0.2</v>
      </c>
      <c r="G35" s="7">
        <v>5.6000000000000001E-2</v>
      </c>
      <c r="H35" s="4">
        <v>2.1</v>
      </c>
      <c r="I35" s="7">
        <v>8.36</v>
      </c>
      <c r="J35" s="7">
        <v>19</v>
      </c>
      <c r="K35" s="7">
        <v>3</v>
      </c>
      <c r="L35" s="7">
        <v>5</v>
      </c>
      <c r="M35" s="7">
        <v>0.47</v>
      </c>
      <c r="N35" s="4">
        <v>0.11</v>
      </c>
      <c r="O35" s="7">
        <v>8.58</v>
      </c>
      <c r="P35" s="7">
        <v>5.48</v>
      </c>
      <c r="Q35" s="7">
        <v>9.0500000000000007</v>
      </c>
      <c r="R35" s="7">
        <v>3</v>
      </c>
      <c r="S35" s="4">
        <v>100</v>
      </c>
      <c r="T35" s="7">
        <v>252</v>
      </c>
    </row>
    <row r="36" spans="1:20">
      <c r="A36" s="7" t="s">
        <v>47</v>
      </c>
      <c r="B36" s="15">
        <f t="shared" si="8"/>
        <v>44.970888888888894</v>
      </c>
      <c r="C36" s="18">
        <f t="shared" si="9"/>
        <v>75.731555555555559</v>
      </c>
      <c r="D36" s="7">
        <v>378</v>
      </c>
      <c r="E36" s="6" t="s">
        <v>28</v>
      </c>
      <c r="F36" s="8"/>
      <c r="G36" s="8"/>
      <c r="H36" s="8"/>
      <c r="I36" s="7">
        <v>7.49</v>
      </c>
      <c r="J36" s="7">
        <v>17</v>
      </c>
      <c r="K36" s="8"/>
      <c r="L36" s="8"/>
      <c r="M36" s="8"/>
      <c r="N36" s="8"/>
      <c r="O36" s="8"/>
      <c r="P36" s="8"/>
      <c r="Q36" s="7">
        <v>8.5299999999999994</v>
      </c>
      <c r="R36" s="8"/>
      <c r="S36" s="8"/>
      <c r="T36" s="8"/>
    </row>
    <row r="37" spans="1:20">
      <c r="A37" s="7" t="s">
        <v>47</v>
      </c>
      <c r="B37" s="15">
        <f t="shared" si="8"/>
        <v>44.970888888888894</v>
      </c>
      <c r="C37" s="18">
        <f t="shared" si="9"/>
        <v>75.731555555555559</v>
      </c>
      <c r="D37" s="7">
        <v>378</v>
      </c>
      <c r="E37" s="6" t="s">
        <v>29</v>
      </c>
      <c r="F37" s="8"/>
      <c r="G37" s="8"/>
      <c r="H37" s="8"/>
      <c r="I37" s="7">
        <v>2.37</v>
      </c>
      <c r="J37" s="7">
        <v>5.4</v>
      </c>
      <c r="K37" s="8"/>
      <c r="L37" s="8"/>
      <c r="M37" s="8"/>
      <c r="N37" s="8"/>
      <c r="O37" s="8"/>
      <c r="P37" s="8"/>
      <c r="Q37" s="7">
        <v>9.39</v>
      </c>
      <c r="R37" s="8"/>
      <c r="S37" s="8"/>
      <c r="T37" s="8"/>
    </row>
    <row r="38" spans="1:20">
      <c r="A38" s="4" t="s">
        <v>48</v>
      </c>
      <c r="B38" s="14">
        <f>44+46/60+52/60/60</f>
        <v>44.781111111111109</v>
      </c>
      <c r="C38" s="17">
        <f>76+21/60+12.2/60/60</f>
        <v>76.353388888888887</v>
      </c>
      <c r="D38" s="4">
        <v>300</v>
      </c>
      <c r="E38" s="5" t="s">
        <v>2</v>
      </c>
      <c r="F38" s="4">
        <v>0.54</v>
      </c>
      <c r="G38" s="4">
        <v>4.2000000000000003E-2</v>
      </c>
      <c r="H38" s="4">
        <v>7.5</v>
      </c>
      <c r="I38" s="4">
        <v>4.1399999999999997</v>
      </c>
      <c r="J38" s="4">
        <v>9.4</v>
      </c>
      <c r="K38" s="4">
        <v>2</v>
      </c>
      <c r="L38" s="4">
        <v>2.5</v>
      </c>
      <c r="M38" s="4">
        <v>0.36</v>
      </c>
      <c r="N38" s="4">
        <v>0.3</v>
      </c>
      <c r="O38" s="4">
        <v>5.16</v>
      </c>
      <c r="P38" s="4">
        <v>6.98</v>
      </c>
      <c r="Q38" s="4">
        <v>9.74</v>
      </c>
      <c r="R38" s="4">
        <v>48</v>
      </c>
      <c r="S38" s="4">
        <v>350</v>
      </c>
      <c r="T38" s="4">
        <v>33.6</v>
      </c>
    </row>
    <row r="39" spans="1:20">
      <c r="A39" s="4" t="s">
        <v>48</v>
      </c>
      <c r="B39" s="14">
        <f t="shared" ref="B39:B43" si="10">44+46/60+52/60/60</f>
        <v>44.781111111111109</v>
      </c>
      <c r="C39" s="17">
        <f t="shared" ref="C39:C43" si="11">76+21/60+12.2/60/60</f>
        <v>76.353388888888887</v>
      </c>
      <c r="D39" s="4">
        <v>300</v>
      </c>
      <c r="E39" s="6" t="s">
        <v>42</v>
      </c>
      <c r="F39" s="4">
        <v>0.11</v>
      </c>
      <c r="G39" s="4">
        <v>2.8000000000000001E-2</v>
      </c>
      <c r="H39" s="7">
        <v>2.2999999999999998</v>
      </c>
      <c r="I39" s="7">
        <v>3.94</v>
      </c>
      <c r="J39" s="7">
        <v>9</v>
      </c>
      <c r="K39" s="7">
        <v>1.5</v>
      </c>
      <c r="L39" s="4">
        <v>2</v>
      </c>
      <c r="M39" s="7">
        <v>0.28999999999999998</v>
      </c>
      <c r="N39" s="7">
        <v>0.4</v>
      </c>
      <c r="O39" s="7">
        <v>4.1900000000000004</v>
      </c>
      <c r="P39" s="7">
        <v>6.92</v>
      </c>
      <c r="Q39" s="7">
        <v>9.85</v>
      </c>
      <c r="R39" s="4">
        <v>18</v>
      </c>
      <c r="S39" s="7">
        <v>420</v>
      </c>
      <c r="T39" s="4">
        <v>28</v>
      </c>
    </row>
    <row r="40" spans="1:20">
      <c r="A40" s="4" t="s">
        <v>48</v>
      </c>
      <c r="B40" s="14">
        <f t="shared" si="10"/>
        <v>44.781111111111109</v>
      </c>
      <c r="C40" s="17">
        <f t="shared" si="11"/>
        <v>76.353388888888887</v>
      </c>
      <c r="D40" s="4">
        <v>300</v>
      </c>
      <c r="E40" s="6" t="s">
        <v>30</v>
      </c>
      <c r="F40" s="4">
        <v>0.11</v>
      </c>
      <c r="G40" s="4">
        <v>2.8000000000000001E-2</v>
      </c>
      <c r="H40" s="7">
        <v>2.2999999999999998</v>
      </c>
      <c r="I40" s="7">
        <v>2.67</v>
      </c>
      <c r="J40" s="4">
        <v>6.1</v>
      </c>
      <c r="K40" s="7">
        <v>0.5</v>
      </c>
      <c r="L40" s="7">
        <v>1.5</v>
      </c>
      <c r="M40" s="7">
        <v>1.29</v>
      </c>
      <c r="N40" s="7">
        <v>0.14000000000000001</v>
      </c>
      <c r="O40" s="7">
        <v>3.43</v>
      </c>
      <c r="P40" s="7">
        <v>37.61</v>
      </c>
      <c r="Q40" s="7">
        <v>10.3</v>
      </c>
      <c r="R40" s="7">
        <v>13</v>
      </c>
      <c r="S40" s="7">
        <v>130</v>
      </c>
      <c r="T40" s="7">
        <v>25.2</v>
      </c>
    </row>
    <row r="41" spans="1:20">
      <c r="A41" s="4" t="s">
        <v>48</v>
      </c>
      <c r="B41" s="14">
        <f t="shared" si="10"/>
        <v>44.781111111111109</v>
      </c>
      <c r="C41" s="17">
        <f t="shared" si="11"/>
        <v>76.353388888888887</v>
      </c>
      <c r="D41" s="4">
        <v>300</v>
      </c>
      <c r="E41" s="6" t="s">
        <v>31</v>
      </c>
      <c r="F41" s="8"/>
      <c r="G41" s="8"/>
      <c r="H41" s="8"/>
      <c r="I41" s="7">
        <v>2.5099999999999998</v>
      </c>
      <c r="J41" s="7">
        <v>5.7</v>
      </c>
      <c r="K41" s="8"/>
      <c r="L41" s="8"/>
      <c r="M41" s="8"/>
      <c r="N41" s="8"/>
      <c r="O41" s="8"/>
      <c r="P41" s="8"/>
      <c r="Q41" s="7">
        <v>10.23</v>
      </c>
      <c r="R41" s="8"/>
      <c r="S41" s="8"/>
      <c r="T41" s="8"/>
    </row>
    <row r="42" spans="1:20">
      <c r="A42" s="4" t="s">
        <v>48</v>
      </c>
      <c r="B42" s="14">
        <f t="shared" si="10"/>
        <v>44.781111111111109</v>
      </c>
      <c r="C42" s="17">
        <f t="shared" si="11"/>
        <v>76.353388888888887</v>
      </c>
      <c r="D42" s="4">
        <v>300</v>
      </c>
      <c r="E42" s="6" t="s">
        <v>28</v>
      </c>
      <c r="F42" s="8"/>
      <c r="G42" s="8"/>
      <c r="H42" s="8"/>
      <c r="I42" s="7">
        <v>1.69</v>
      </c>
      <c r="J42" s="7">
        <v>3.8</v>
      </c>
      <c r="K42" s="8"/>
      <c r="L42" s="8"/>
      <c r="M42" s="8"/>
      <c r="N42" s="8"/>
      <c r="O42" s="8"/>
      <c r="P42" s="8"/>
      <c r="Q42" s="4">
        <v>10.28</v>
      </c>
      <c r="R42" s="8"/>
      <c r="S42" s="8"/>
      <c r="T42" s="8"/>
    </row>
    <row r="43" spans="1:20">
      <c r="A43" s="4" t="s">
        <v>48</v>
      </c>
      <c r="B43" s="14">
        <f t="shared" si="10"/>
        <v>44.781111111111109</v>
      </c>
      <c r="C43" s="17">
        <f t="shared" si="11"/>
        <v>76.353388888888887</v>
      </c>
      <c r="D43" s="4">
        <v>300</v>
      </c>
      <c r="E43" s="6" t="s">
        <v>6</v>
      </c>
      <c r="F43" s="8"/>
      <c r="G43" s="8"/>
      <c r="H43" s="8"/>
      <c r="I43" s="7">
        <v>1.1499999999999999</v>
      </c>
      <c r="J43" s="4">
        <v>2.6</v>
      </c>
      <c r="K43" s="8"/>
      <c r="L43" s="8"/>
      <c r="M43" s="8"/>
      <c r="N43" s="8"/>
      <c r="O43" s="8"/>
      <c r="P43" s="8"/>
      <c r="Q43" s="7">
        <v>9.8800000000000008</v>
      </c>
      <c r="R43" s="8"/>
      <c r="S43" s="8"/>
      <c r="T43" s="8"/>
    </row>
    <row r="44" spans="1:20">
      <c r="A44" s="7" t="s">
        <v>49</v>
      </c>
      <c r="B44" s="15">
        <f>44+37/60+24.7/60/60</f>
        <v>44.623527777777781</v>
      </c>
      <c r="C44" s="18">
        <f>76+44/60+16.5/60/60</f>
        <v>76.737916666666663</v>
      </c>
      <c r="D44" s="7">
        <v>404</v>
      </c>
      <c r="E44" s="5" t="s">
        <v>32</v>
      </c>
      <c r="F44" s="7">
        <v>2.5</v>
      </c>
      <c r="G44" s="7">
        <v>7.0000000000000007E-2</v>
      </c>
      <c r="H44" s="7">
        <v>2.7</v>
      </c>
      <c r="I44" s="7">
        <v>8.89</v>
      </c>
      <c r="J44" s="4">
        <v>20.2</v>
      </c>
      <c r="K44" s="7">
        <v>5.5</v>
      </c>
      <c r="L44" s="7">
        <v>8.5</v>
      </c>
      <c r="M44" s="7">
        <v>0.35</v>
      </c>
      <c r="N44" s="7">
        <v>0.23</v>
      </c>
      <c r="O44" s="7">
        <v>14.58</v>
      </c>
      <c r="P44" s="7">
        <v>2.4</v>
      </c>
      <c r="Q44" s="7">
        <v>8.5500000000000007</v>
      </c>
      <c r="R44" s="7">
        <v>58</v>
      </c>
      <c r="S44" s="7">
        <v>270</v>
      </c>
      <c r="T44" s="7" t="s">
        <v>33</v>
      </c>
    </row>
    <row r="45" spans="1:20">
      <c r="A45" s="7" t="s">
        <v>49</v>
      </c>
      <c r="B45" s="15">
        <f t="shared" ref="B45:B49" si="12">44+37/60+24.7/60/60</f>
        <v>44.623527777777781</v>
      </c>
      <c r="C45" s="18">
        <f t="shared" ref="C45:C49" si="13">76+44/60+16.5/60/60</f>
        <v>76.737916666666663</v>
      </c>
      <c r="D45" s="7">
        <v>404</v>
      </c>
      <c r="E45" s="6" t="s">
        <v>34</v>
      </c>
      <c r="F45" s="7">
        <v>0.56999999999999995</v>
      </c>
      <c r="G45" s="7">
        <v>5.6000000000000001E-2</v>
      </c>
      <c r="H45" s="7">
        <v>5.9</v>
      </c>
      <c r="I45" s="7">
        <v>8.69</v>
      </c>
      <c r="J45" s="7">
        <v>19.8</v>
      </c>
      <c r="K45" s="7">
        <v>2.5</v>
      </c>
      <c r="L45" s="7">
        <v>8.25</v>
      </c>
      <c r="M45" s="7">
        <v>0.38</v>
      </c>
      <c r="N45" s="7">
        <v>0.24</v>
      </c>
      <c r="O45" s="7">
        <v>11.37</v>
      </c>
      <c r="P45" s="7">
        <v>3.34</v>
      </c>
      <c r="Q45" s="7">
        <v>9.09</v>
      </c>
      <c r="R45" s="7">
        <v>74</v>
      </c>
      <c r="S45" s="7">
        <v>190</v>
      </c>
      <c r="T45" s="7">
        <v>25.2</v>
      </c>
    </row>
    <row r="46" spans="1:20">
      <c r="A46" s="7" t="s">
        <v>49</v>
      </c>
      <c r="B46" s="15">
        <f t="shared" si="12"/>
        <v>44.623527777777781</v>
      </c>
      <c r="C46" s="18">
        <f t="shared" si="13"/>
        <v>76.737916666666663</v>
      </c>
      <c r="D46" s="7">
        <v>404</v>
      </c>
      <c r="E46" s="6" t="s">
        <v>31</v>
      </c>
      <c r="F46" s="7">
        <v>0.25</v>
      </c>
      <c r="G46" s="7">
        <v>4.2000000000000003E-2</v>
      </c>
      <c r="H46" s="7">
        <v>3.5</v>
      </c>
      <c r="I46" s="7">
        <v>9.42</v>
      </c>
      <c r="J46" s="7">
        <v>21.4</v>
      </c>
      <c r="K46" s="4">
        <v>2</v>
      </c>
      <c r="L46" s="7">
        <v>6.5</v>
      </c>
      <c r="M46" s="7">
        <v>0.46</v>
      </c>
      <c r="N46" s="7">
        <v>0.14000000000000001</v>
      </c>
      <c r="O46" s="7">
        <v>9.1</v>
      </c>
      <c r="P46" s="7">
        <v>5.05</v>
      </c>
      <c r="Q46" s="7">
        <v>9.25</v>
      </c>
      <c r="R46" s="4">
        <v>10</v>
      </c>
      <c r="S46" s="4">
        <v>160</v>
      </c>
      <c r="T46" s="7">
        <v>19.600000000000001</v>
      </c>
    </row>
    <row r="47" spans="1:20">
      <c r="A47" s="7" t="s">
        <v>49</v>
      </c>
      <c r="B47" s="15">
        <f t="shared" si="12"/>
        <v>44.623527777777781</v>
      </c>
      <c r="C47" s="18">
        <f t="shared" si="13"/>
        <v>76.737916666666663</v>
      </c>
      <c r="D47" s="7">
        <v>404</v>
      </c>
      <c r="E47" s="6" t="s">
        <v>5</v>
      </c>
      <c r="F47" s="8"/>
      <c r="G47" s="8"/>
      <c r="H47" s="8"/>
      <c r="I47" s="7">
        <v>11.67</v>
      </c>
      <c r="J47" s="7">
        <v>26.5</v>
      </c>
      <c r="K47" s="8"/>
      <c r="L47" s="8"/>
      <c r="M47" s="8"/>
      <c r="N47" s="30"/>
      <c r="O47" s="30"/>
      <c r="P47" s="8"/>
      <c r="Q47" s="7">
        <v>9.14</v>
      </c>
      <c r="R47" s="8"/>
      <c r="S47" s="8"/>
      <c r="T47" s="8"/>
    </row>
    <row r="48" spans="1:20">
      <c r="A48" s="7" t="s">
        <v>49</v>
      </c>
      <c r="B48" s="15">
        <f t="shared" si="12"/>
        <v>44.623527777777781</v>
      </c>
      <c r="C48" s="18">
        <f t="shared" si="13"/>
        <v>76.737916666666663</v>
      </c>
      <c r="D48" s="7">
        <v>404</v>
      </c>
      <c r="E48" s="5" t="s">
        <v>10</v>
      </c>
      <c r="F48" s="8"/>
      <c r="G48" s="8"/>
      <c r="H48" s="8"/>
      <c r="I48" s="4">
        <v>13.7</v>
      </c>
      <c r="J48" s="4">
        <v>31.2</v>
      </c>
      <c r="K48" s="8"/>
      <c r="L48" s="8"/>
      <c r="M48" s="8"/>
      <c r="N48" s="30"/>
      <c r="O48" s="30"/>
      <c r="P48" s="8"/>
      <c r="Q48" s="4">
        <v>9.09</v>
      </c>
      <c r="R48" s="8"/>
      <c r="S48" s="8"/>
      <c r="T48" s="8"/>
    </row>
    <row r="49" spans="1:20">
      <c r="A49" s="7" t="s">
        <v>49</v>
      </c>
      <c r="B49" s="15">
        <f t="shared" si="12"/>
        <v>44.623527777777781</v>
      </c>
      <c r="C49" s="18">
        <f t="shared" si="13"/>
        <v>76.737916666666663</v>
      </c>
      <c r="D49" s="7">
        <v>404</v>
      </c>
      <c r="E49" s="6" t="s">
        <v>6</v>
      </c>
      <c r="F49" s="8"/>
      <c r="G49" s="8"/>
      <c r="H49" s="8"/>
      <c r="I49" s="7">
        <v>1.48</v>
      </c>
      <c r="J49" s="7">
        <v>3.4</v>
      </c>
      <c r="K49" s="8"/>
      <c r="L49" s="8"/>
      <c r="M49" s="8"/>
      <c r="N49" s="30"/>
      <c r="O49" s="30"/>
      <c r="P49" s="8"/>
      <c r="Q49" s="7">
        <v>9.4</v>
      </c>
      <c r="R49" s="8"/>
      <c r="S49" s="8"/>
      <c r="T49" s="8"/>
    </row>
  </sheetData>
  <mergeCells count="17">
    <mergeCell ref="N49:O49"/>
    <mergeCell ref="A1:A3"/>
    <mergeCell ref="E1:E3"/>
    <mergeCell ref="F1:F3"/>
    <mergeCell ref="D1:D3"/>
    <mergeCell ref="B1:B3"/>
    <mergeCell ref="C1:C3"/>
    <mergeCell ref="G1:G3"/>
    <mergeCell ref="H1:H3"/>
    <mergeCell ref="I1:I3"/>
    <mergeCell ref="N47:O47"/>
    <mergeCell ref="N48:O48"/>
    <mergeCell ref="J1:J3"/>
    <mergeCell ref="K1:O2"/>
    <mergeCell ref="P1:P3"/>
    <mergeCell ref="Q1:Q3"/>
    <mergeCell ref="R1:T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</dc:creator>
  <cp:lastModifiedBy>tony</cp:lastModifiedBy>
  <dcterms:created xsi:type="dcterms:W3CDTF">2019-01-07T05:07:32Z</dcterms:created>
  <dcterms:modified xsi:type="dcterms:W3CDTF">2019-01-07T09:03:19Z</dcterms:modified>
</cp:coreProperties>
</file>